
<file path=[Content_Types].xml><?xml version="1.0" encoding="utf-8"?>
<Types xmlns="http://schemas.openxmlformats.org/package/2006/content-types"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UB Files\Chile CENS 2024\14 - Modelo CENS\Modelo Observaciones 25-09-25\"/>
    </mc:Choice>
  </mc:AlternateContent>
  <bookViews>
    <workbookView xWindow="-105" yWindow="-105" windowWidth="23250" windowHeight="12570" tabRatio="620" firstSheet="1" activeTab="1"/>
  </bookViews>
  <sheets>
    <sheet name="Carátula" sheetId="44" r:id="rId1"/>
    <sheet name="Parámetros y resultados" sheetId="50" r:id="rId2"/>
    <sheet name="Apertura CFCD y CFLD" sheetId="48" r:id="rId3"/>
    <sheet name="Resumen" sheetId="56" r:id="rId4"/>
    <sheet name="Resumen ($)" sheetId="55" r:id="rId5"/>
    <sheet name="Tipo de Cambio Observado" sheetId="46" r:id="rId6"/>
    <sheet name="Salario Nominal" sheetId="24" r:id="rId7"/>
    <sheet name="IPC" sheetId="45" r:id="rId8"/>
    <sheet name="IPP-Industria" sheetId="20" r:id="rId9"/>
    <sheet name="IPP-Minería" sheetId="13" r:id="rId10"/>
    <sheet name="Paridad Diesel" sheetId="54" r:id="rId11"/>
    <sheet name="BNE Regional" sheetId="47" r:id="rId12"/>
    <sheet name="Precio Diesel Region 13 Mensual" sheetId="51" r:id="rId13"/>
    <sheet name="Precio Diesel mensual regiones" sheetId="52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\a" localSheetId="1">#REF!</definedName>
    <definedName name="\a">#REF!</definedName>
    <definedName name="\b" localSheetId="1">#REF!</definedName>
    <definedName name="\b">#REF!</definedName>
    <definedName name="\c" localSheetId="1">#REF!</definedName>
    <definedName name="\c">#REF!</definedName>
    <definedName name="\d" localSheetId="1">#REF!</definedName>
    <definedName name="\d">#REF!</definedName>
    <definedName name="\e" localSheetId="1">#REF!</definedName>
    <definedName name="\e">#REF!</definedName>
    <definedName name="\f" localSheetId="1">#REF!</definedName>
    <definedName name="\f">#REF!</definedName>
    <definedName name="_" hidden="1">#REF!</definedName>
    <definedName name="_______________________________r" hidden="1">{"ANAR",#N/A,FALSE,"Dist total";"MARGEN",#N/A,FALSE,"Dist total";"COMENTARIO",#N/A,FALSE,"Ficha CODICE";"CONSEJO",#N/A,FALSE,"Dist p0";"uno",#N/A,FALSE,"Dist total"}</definedName>
    <definedName name="______________________________AS1" hidden="1">{"comp1",#N/A,FALSE,"COMPS";"footnotes",#N/A,FALSE,"COMPS"}</definedName>
    <definedName name="_____________________________AS1" hidden="1">{"comp1",#N/A,FALSE,"COMPS";"footnotes",#N/A,FALSE,"COMPS"}</definedName>
    <definedName name="_____________________________r" hidden="1">{"ANAR",#N/A,FALSE,"Dist total";"MARGEN",#N/A,FALSE,"Dist total";"COMENTARIO",#N/A,FALSE,"Ficha CODICE";"CONSEJO",#N/A,FALSE,"Dist p0";"uno",#N/A,FALSE,"Dist total"}</definedName>
    <definedName name="____________________________AS1" hidden="1">{"comp1",#N/A,FALSE,"COMPS";"footnotes",#N/A,FALSE,"COMPS"}</definedName>
    <definedName name="____________________________r" hidden="1">{"ANAR",#N/A,FALSE,"Dist total";"MARGEN",#N/A,FALSE,"Dist total";"COMENTARIO",#N/A,FALSE,"Ficha CODICE";"CONSEJO",#N/A,FALSE,"Dist p0";"uno",#N/A,FALSE,"Dist total"}</definedName>
    <definedName name="____________________________v3" hidden="1">{"CONSEJO",#N/A,FALSE,"Dist p0";"CONSEJO",#N/A,FALSE,"Ficha CODICE"}</definedName>
    <definedName name="___________________________AS1" hidden="1">{"comp1",#N/A,FALSE,"COMPS";"footnotes",#N/A,FALSE,"COMPS"}</definedName>
    <definedName name="___________________________r" hidden="1">{"ANAR",#N/A,FALSE,"Dist total";"MARGEN",#N/A,FALSE,"Dist total";"COMENTARIO",#N/A,FALSE,"Ficha CODICE";"CONSEJO",#N/A,FALSE,"Dist p0";"uno",#N/A,FALSE,"Dist total"}</definedName>
    <definedName name="__________________________AS1" hidden="1">{"comp1",#N/A,FALSE,"COMPS";"footnotes",#N/A,FALSE,"COMPS"}</definedName>
    <definedName name="__________________________r" hidden="1">{"ANAR",#N/A,FALSE,"Dist total";"MARGEN",#N/A,FALSE,"Dist total";"COMENTARIO",#N/A,FALSE,"Ficha CODICE";"CONSEJO",#N/A,FALSE,"Dist p0";"uno",#N/A,FALSE,"Dist total"}</definedName>
    <definedName name="__________________________v3" hidden="1">{"CONSEJO",#N/A,FALSE,"Dist p0";"CONSEJO",#N/A,FALSE,"Ficha CODICE"}</definedName>
    <definedName name="_________________________AS1" hidden="1">{"comp1",#N/A,FALSE,"COMPS";"footnotes",#N/A,FALSE,"COMPS"}</definedName>
    <definedName name="_________________________r" hidden="1">{"ANAR",#N/A,FALSE,"Dist total";"MARGEN",#N/A,FALSE,"Dist total";"COMENTARIO",#N/A,FALSE,"Ficha CODICE";"CONSEJO",#N/A,FALSE,"Dist p0";"uno",#N/A,FALSE,"Dist total"}</definedName>
    <definedName name="________________________AS1" hidden="1">{"comp1",#N/A,FALSE,"COMPS";"footnotes",#N/A,FALSE,"COMPS"}</definedName>
    <definedName name="________________________r" hidden="1">{"ANAR",#N/A,FALSE,"Dist total";"MARGEN",#N/A,FALSE,"Dist total";"COMENTARIO",#N/A,FALSE,"Ficha CODICE";"CONSEJO",#N/A,FALSE,"Dist p0";"uno",#N/A,FALSE,"Dist total"}</definedName>
    <definedName name="________________________v3" hidden="1">{"CONSEJO",#N/A,FALSE,"Dist p0";"CONSEJO",#N/A,FALSE,"Ficha CODICE"}</definedName>
    <definedName name="_______________________AS1" hidden="1">{"comp1",#N/A,FALSE,"COMPS";"footnotes",#N/A,FALSE,"COMPS"}</definedName>
    <definedName name="_______________________cp92000" hidden="1">{#N/A,#N/A,TRUE,"Caps1-5";#N/A,#N/A,TRUE,"Cap6";#N/A,#N/A,TRUE,"Caps7-8";#N/A,#N/A,TRUE,"Cap9-Resumo";#N/A,#N/A,TRUE,"Cap9-Det-2000";#N/A,#N/A,TRUE,"Cap9-Det-2001";#N/A,#N/A,TRUE,"Caps10-11"}</definedName>
    <definedName name="_______________________df2" hidden="1">{"CONSEJO",#N/A,FALSE,"Dist p0";"CONSEJO",#N/A,FALSE,"Ficha CODICE"}</definedName>
    <definedName name="_______________________r" hidden="1">{"ANAR",#N/A,FALSE,"Dist total";"MARGEN",#N/A,FALSE,"Dist total";"COMENTARIO",#N/A,FALSE,"Ficha CODICE";"CONSEJO",#N/A,FALSE,"Dist p0";"uno",#N/A,FALSE,"Dist total"}</definedName>
    <definedName name="______________________AS1" hidden="1">{"comp1",#N/A,FALSE,"COMPS";"footnotes",#N/A,FALSE,"COMPS"}</definedName>
    <definedName name="______________________r" hidden="1">{"ANAR",#N/A,FALSE,"Dist total";"MARGEN",#N/A,FALSE,"Dist total";"COMENTARIO",#N/A,FALSE,"Ficha CODICE";"CONSEJO",#N/A,FALSE,"Dist p0";"uno",#N/A,FALSE,"Dist total"}</definedName>
    <definedName name="______________________v3" hidden="1">{"CONSEJO",#N/A,FALSE,"Dist p0";"CONSEJO",#N/A,FALSE,"Ficha CODICE"}</definedName>
    <definedName name="_____________________cp92000" hidden="1">{#N/A,#N/A,TRUE,"Caps1-5";#N/A,#N/A,TRUE,"Cap6";#N/A,#N/A,TRUE,"Caps7-8";#N/A,#N/A,TRUE,"Cap9-Resumo";#N/A,#N/A,TRUE,"Cap9-Det-2000";#N/A,#N/A,TRUE,"Cap9-Det-2001";#N/A,#N/A,TRUE,"Caps10-11"}</definedName>
    <definedName name="_____________________df2" hidden="1">{"CONSEJO",#N/A,FALSE,"Dist p0";"CONSEJO",#N/A,FALSE,"Ficha CODICE"}</definedName>
    <definedName name="_____________________r" hidden="1">{"ANAR",#N/A,FALSE,"Dist total";"MARGEN",#N/A,FALSE,"Dist total";"COMENTARIO",#N/A,FALSE,"Ficha CODICE";"CONSEJO",#N/A,FALSE,"Dist p0";"uno",#N/A,FALSE,"Dist total"}</definedName>
    <definedName name="____________________AS1" hidden="1">{"comp1",#N/A,FALSE,"COMPS";"footnotes",#N/A,FALSE,"COMPS"}</definedName>
    <definedName name="____________________r" hidden="1">{"ANAR",#N/A,FALSE,"Dist total";"MARGEN",#N/A,FALSE,"Dist total";"COMENTARIO",#N/A,FALSE,"Ficha CODICE";"CONSEJO",#N/A,FALSE,"Dist p0";"uno",#N/A,FALSE,"Dist total"}</definedName>
    <definedName name="____________________v3" hidden="1">{"CONSEJO",#N/A,FALSE,"Dist p0";"CONSEJO",#N/A,FALSE,"Ficha CODICE"}</definedName>
    <definedName name="___________________AS1" hidden="1">{"comp1",#N/A,FALSE,"COMPS";"footnotes",#N/A,FALSE,"COMPS"}</definedName>
    <definedName name="___________________cp92000" hidden="1">{#N/A,#N/A,TRUE,"Caps1-5";#N/A,#N/A,TRUE,"Cap6";#N/A,#N/A,TRUE,"Caps7-8";#N/A,#N/A,TRUE,"Cap9-Resumo";#N/A,#N/A,TRUE,"Cap9-Det-2000";#N/A,#N/A,TRUE,"Cap9-Det-2001";#N/A,#N/A,TRUE,"Caps10-11"}</definedName>
    <definedName name="___________________df2" hidden="1">{"CONSEJO",#N/A,FALSE,"Dist p0";"CONSEJO",#N/A,FALSE,"Ficha CODICE"}</definedName>
    <definedName name="___________________r" hidden="1">{"ANAR",#N/A,FALSE,"Dist total";"MARGEN",#N/A,FALSE,"Dist total";"COMENTARIO",#N/A,FALSE,"Ficha CODICE";"CONSEJO",#N/A,FALSE,"Dist p0";"uno",#N/A,FALSE,"Dist total"}</definedName>
    <definedName name="__________________AS1" hidden="1">{"comp1",#N/A,FALSE,"COMPS";"footnotes",#N/A,FALSE,"COMPS"}</definedName>
    <definedName name="__________________r" hidden="1">{"ANAR",#N/A,FALSE,"Dist total";"MARGEN",#N/A,FALSE,"Dist total";"COMENTARIO",#N/A,FALSE,"Ficha CODICE";"CONSEJO",#N/A,FALSE,"Dist p0";"uno",#N/A,FALSE,"Dist total"}</definedName>
    <definedName name="__________________v3" hidden="1">{"CONSEJO",#N/A,FALSE,"Dist p0";"CONSEJO",#N/A,FALSE,"Ficha CODICE"}</definedName>
    <definedName name="_________________Ant3" hidden="1">{"'banner (abr)'!$A$14:$G$22"}</definedName>
    <definedName name="_________________AS1" hidden="1">{"comp1",#N/A,FALSE,"COMPS";"footnotes",#N/A,FALSE,"COMPS"}</definedName>
    <definedName name="_________________cp92000" hidden="1">{#N/A,#N/A,TRUE,"Caps1-5";#N/A,#N/A,TRUE,"Cap6";#N/A,#N/A,TRUE,"Caps7-8";#N/A,#N/A,TRUE,"Cap9-Resumo";#N/A,#N/A,TRUE,"Cap9-Det-2000";#N/A,#N/A,TRUE,"Cap9-Det-2001";#N/A,#N/A,TRUE,"Caps10-11"}</definedName>
    <definedName name="_________________df2" hidden="1">{"CONSEJO",#N/A,FALSE,"Dist p0";"CONSEJO",#N/A,FALSE,"Ficha CODICE"}</definedName>
    <definedName name="_________________r" hidden="1">{"ANAR",#N/A,FALSE,"Dist total";"MARGEN",#N/A,FALSE,"Dist total";"COMENTARIO",#N/A,FALSE,"Ficha CODICE";"CONSEJO",#N/A,FALSE,"Dist p0";"uno",#N/A,FALSE,"Dist total"}</definedName>
    <definedName name="_________________v3" hidden="1">{"CONSEJO",#N/A,FALSE,"Dist p0";"CONSEJO",#N/A,FALSE,"Ficha CODICE"}</definedName>
    <definedName name="________________Ant3" hidden="1">{"'banner (abr)'!$A$14:$G$22"}</definedName>
    <definedName name="________________AS1" hidden="1">{"comp1",#N/A,FALSE,"COMPS";"footnotes",#N/A,FALSE,"COMPS"}</definedName>
    <definedName name="________________r" hidden="1">{"ANAR",#N/A,FALSE,"Dist total";"MARGEN",#N/A,FALSE,"Dist total";"COMENTARIO",#N/A,FALSE,"Ficha CODICE";"CONSEJO",#N/A,FALSE,"Dist p0";"uno",#N/A,FALSE,"Dist total"}</definedName>
    <definedName name="________________v3" hidden="1">{"CONSEJO",#N/A,FALSE,"Dist p0";"CONSEJO",#N/A,FALSE,"Ficha CODICE"}</definedName>
    <definedName name="_______________Ant3" hidden="1">{"'banner (abr)'!$A$14:$G$22"}</definedName>
    <definedName name="_______________AS1" hidden="1">{"comp1",#N/A,FALSE,"COMPS";"footnotes",#N/A,FALSE,"COMPS"}</definedName>
    <definedName name="_______________cp92000" hidden="1">{#N/A,#N/A,TRUE,"Caps1-5";#N/A,#N/A,TRUE,"Cap6";#N/A,#N/A,TRUE,"Caps7-8";#N/A,#N/A,TRUE,"Cap9-Resumo";#N/A,#N/A,TRUE,"Cap9-Det-2000";#N/A,#N/A,TRUE,"Cap9-Det-2001";#N/A,#N/A,TRUE,"Caps10-11"}</definedName>
    <definedName name="_______________df2" hidden="1">{"CONSEJO",#N/A,FALSE,"Dist p0";"CONSEJO",#N/A,FALSE,"Ficha CODICE"}</definedName>
    <definedName name="_______________r" hidden="1">{"ANAR",#N/A,FALSE,"Dist total";"MARGEN",#N/A,FALSE,"Dist total";"COMENTARIO",#N/A,FALSE,"Ficha CODICE";"CONSEJO",#N/A,FALSE,"Dist p0";"uno",#N/A,FALSE,"Dist total"}</definedName>
    <definedName name="_______________v3" hidden="1">{"CONSEJO",#N/A,FALSE,"Dist p0";"CONSEJO",#N/A,FALSE,"Ficha CODICE"}</definedName>
    <definedName name="______________Ant3" hidden="1">{"'banner (abr)'!$A$14:$G$22"}</definedName>
    <definedName name="______________AS1" hidden="1">{"comp1",#N/A,FALSE,"COMPS";"footnotes",#N/A,FALSE,"COMPS"}</definedName>
    <definedName name="______________r" hidden="1">{"ANAR",#N/A,FALSE,"Dist total";"MARGEN",#N/A,FALSE,"Dist total";"COMENTARIO",#N/A,FALSE,"Ficha CODICE";"CONSEJO",#N/A,FALSE,"Dist p0";"uno",#N/A,FALSE,"Dist total"}</definedName>
    <definedName name="______________v3" hidden="1">{"CONSEJO",#N/A,FALSE,"Dist p0";"CONSEJO",#N/A,FALSE,"Ficha CODICE"}</definedName>
    <definedName name="_____________Ant3" hidden="1">{"'banner (abr)'!$A$14:$G$22"}</definedName>
    <definedName name="_____________AS1" hidden="1">{"comp1",#N/A,FALSE,"COMPS";"footnotes",#N/A,FALSE,"COMPS"}</definedName>
    <definedName name="_____________cp92000" hidden="1">{#N/A,#N/A,TRUE,"Caps1-5";#N/A,#N/A,TRUE,"Cap6";#N/A,#N/A,TRUE,"Caps7-8";#N/A,#N/A,TRUE,"Cap9-Resumo";#N/A,#N/A,TRUE,"Cap9-Det-2000";#N/A,#N/A,TRUE,"Cap9-Det-2001";#N/A,#N/A,TRUE,"Caps10-11"}</definedName>
    <definedName name="_____________df2" hidden="1">{"CONSEJO",#N/A,FALSE,"Dist p0";"CONSEJO",#N/A,FALSE,"Ficha CODICE"}</definedName>
    <definedName name="_____________r" hidden="1">{"ANAR",#N/A,FALSE,"Dist total";"MARGEN",#N/A,FALSE,"Dist total";"COMENTARIO",#N/A,FALSE,"Ficha CODICE";"CONSEJO",#N/A,FALSE,"Dist p0";"uno",#N/A,FALSE,"Dist total"}</definedName>
    <definedName name="_____________v3" hidden="1">{"CONSEJO",#N/A,FALSE,"Dist p0";"CONSEJO",#N/A,FALSE,"Ficha CODICE"}</definedName>
    <definedName name="____________AS1" hidden="1">{"comp1",#N/A,FALSE,"COMPS";"footnotes",#N/A,FALSE,"COMPS"}</definedName>
    <definedName name="____________r" hidden="1">{"ANAR",#N/A,FALSE,"Dist total";"MARGEN",#N/A,FALSE,"Dist total";"COMENTARIO",#N/A,FALSE,"Ficha CODICE";"CONSEJO",#N/A,FALSE,"Dist p0";"uno",#N/A,FALSE,"Dist total"}</definedName>
    <definedName name="____________v3" hidden="1">{"CONSEJO",#N/A,FALSE,"Dist p0";"CONSEJO",#N/A,FALSE,"Ficha CODICE"}</definedName>
    <definedName name="___________Ant3" hidden="1">{"'banner (abr)'!$A$14:$G$22"}</definedName>
    <definedName name="___________AS1" hidden="1">{"comp1",#N/A,FALSE,"COMPS";"footnotes",#N/A,FALSE,"COMPS"}</definedName>
    <definedName name="___________cp92000" hidden="1">{#N/A,#N/A,TRUE,"Caps1-5";#N/A,#N/A,TRUE,"Cap6";#N/A,#N/A,TRUE,"Caps7-8";#N/A,#N/A,TRUE,"Cap9-Resumo";#N/A,#N/A,TRUE,"Cap9-Det-2000";#N/A,#N/A,TRUE,"Cap9-Det-2001";#N/A,#N/A,TRUE,"Caps10-11"}</definedName>
    <definedName name="___________df2" hidden="1">{"CONSEJO",#N/A,FALSE,"Dist p0";"CONSEJO",#N/A,FALSE,"Ficha CODICE"}</definedName>
    <definedName name="___________r" hidden="1">{"ANAR",#N/A,FALSE,"Dist total";"MARGEN",#N/A,FALSE,"Dist total";"COMENTARIO",#N/A,FALSE,"Ficha CODICE";"CONSEJO",#N/A,FALSE,"Dist p0";"uno",#N/A,FALSE,"Dist total"}</definedName>
    <definedName name="___________v3" hidden="1">{"CONSEJO",#N/A,FALSE,"Dist p0";"CONSEJO",#N/A,FALSE,"Ficha CODICE"}</definedName>
    <definedName name="__________AS1" hidden="1">{"comp1",#N/A,FALSE,"COMPS";"footnotes",#N/A,FALSE,"COMPS"}</definedName>
    <definedName name="__________KEY2" hidden="1">#REF!</definedName>
    <definedName name="__________r" hidden="1">{"ANAR",#N/A,FALSE,"Dist total";"MARGEN",#N/A,FALSE,"Dist total";"COMENTARIO",#N/A,FALSE,"Ficha CODICE";"CONSEJO",#N/A,FALSE,"Dist p0";"uno",#N/A,FALSE,"Dist total"}</definedName>
    <definedName name="__________v3" hidden="1">{"CONSEJO",#N/A,FALSE,"Dist p0";"CONSEJO",#N/A,FALSE,"Ficha CODICE"}</definedName>
    <definedName name="_________Ant3" hidden="1">{"'banner (abr)'!$A$14:$G$22"}</definedName>
    <definedName name="_________AS1" hidden="1">{"comp1",#N/A,FALSE,"COMPS";"footnotes",#N/A,FALSE,"COMPS"}</definedName>
    <definedName name="_________cp92000" hidden="1">{#N/A,#N/A,TRUE,"Caps1-5";#N/A,#N/A,TRUE,"Cap6";#N/A,#N/A,TRUE,"Caps7-8";#N/A,#N/A,TRUE,"Cap9-Resumo";#N/A,#N/A,TRUE,"Cap9-Det-2000";#N/A,#N/A,TRUE,"Cap9-Det-2001";#N/A,#N/A,TRUE,"Caps10-11"}</definedName>
    <definedName name="_________df2" hidden="1">{"CONSEJO",#N/A,FALSE,"Dist p0";"CONSEJO",#N/A,FALSE,"Ficha CODICE"}</definedName>
    <definedName name="_________KEY2" hidden="1">#REF!</definedName>
    <definedName name="_________r" hidden="1">{"ANAR",#N/A,FALSE,"Dist total";"MARGEN",#N/A,FALSE,"Dist total";"COMENTARIO",#N/A,FALSE,"Ficha CODICE";"CONSEJO",#N/A,FALSE,"Dist p0";"uno",#N/A,FALSE,"Dist total"}</definedName>
    <definedName name="_________v3" hidden="1">{"CONSEJO",#N/A,FALSE,"Dist p0";"CONSEJO",#N/A,FALSE,"Ficha CODICE"}</definedName>
    <definedName name="________Ant3" hidden="1">{"'banner (abr)'!$A$14:$G$22"}</definedName>
    <definedName name="________AS1" hidden="1">{"comp1",#N/A,FALSE,"COMPS";"footnotes",#N/A,FALSE,"COMPS"}</definedName>
    <definedName name="________KEY2" hidden="1">#REF!</definedName>
    <definedName name="________r" hidden="1">{"ANAR",#N/A,FALSE,"Dist total";"MARGEN",#N/A,FALSE,"Dist total";"COMENTARIO",#N/A,FALSE,"Ficha CODICE";"CONSEJO",#N/A,FALSE,"Dist p0";"uno",#N/A,FALSE,"Dist total"}</definedName>
    <definedName name="________v3" hidden="1">{"CONSEJO",#N/A,FALSE,"Dist p0";"CONSEJO",#N/A,FALSE,"Ficha CODICE"}</definedName>
    <definedName name="_______Ant3" hidden="1">{"'banner (abr)'!$A$14:$G$22"}</definedName>
    <definedName name="_______AS1" hidden="1">{"comp1",#N/A,FALSE,"COMPS";"footnotes",#N/A,FALSE,"COMPS"}</definedName>
    <definedName name="_______cp92000" hidden="1">{#N/A,#N/A,TRUE,"Caps1-5";#N/A,#N/A,TRUE,"Cap6";#N/A,#N/A,TRUE,"Caps7-8";#N/A,#N/A,TRUE,"Cap9-Resumo";#N/A,#N/A,TRUE,"Cap9-Det-2000";#N/A,#N/A,TRUE,"Cap9-Det-2001";#N/A,#N/A,TRUE,"Caps10-11"}</definedName>
    <definedName name="_______df2" hidden="1">{"CONSEJO",#N/A,FALSE,"Dist p0";"CONSEJO",#N/A,FALSE,"Ficha CODICE"}</definedName>
    <definedName name="_______FC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_______FHE7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___jy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___r" hidden="1">{"ANAR",#N/A,FALSE,"Dist total";"MARGEN",#N/A,FALSE,"Dist total";"COMENTARIO",#N/A,FALSE,"Ficha CODICE";"CONSEJO",#N/A,FALSE,"Dist p0";"uno",#N/A,FALSE,"Dist total"}</definedName>
    <definedName name="_______tyl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___v3" hidden="1">{"CONSEJO",#N/A,FALSE,"Dist p0";"CONSEJO",#N/A,FALSE,"Ficha CODICE"}</definedName>
    <definedName name="_______zx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__Ant3" hidden="1">{"'banner (abr)'!$A$14:$G$22"}</definedName>
    <definedName name="______AS1" hidden="1">{"comp1",#N/A,FALSE,"COMPS";"footnotes",#N/A,FALSE,"COMPS"}</definedName>
    <definedName name="______FC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______FHE7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__jy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__r" hidden="1">{"ANAR",#N/A,FALSE,"Dist total";"MARGEN",#N/A,FALSE,"Dist total";"COMENTARIO",#N/A,FALSE,"Ficha CODICE";"CONSEJO",#N/A,FALSE,"Dist p0";"uno",#N/A,FALSE,"Dist total"}</definedName>
    <definedName name="______tyl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__v3" hidden="1">{"CONSEJO",#N/A,FALSE,"Dist p0";"CONSEJO",#N/A,FALSE,"Ficha CODICE"}</definedName>
    <definedName name="______zx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_a1" hidden="1">{"Auditoría Interna",#N/A,FALSE,"General "}</definedName>
    <definedName name="_____Ant3" hidden="1">{"'banner (abr)'!$A$14:$G$22"}</definedName>
    <definedName name="_____AS1" hidden="1">{"comp1",#N/A,FALSE,"COMPS";"footnotes",#N/A,FALSE,"COMPS"}</definedName>
    <definedName name="_____cp92000" hidden="1">{#N/A,#N/A,TRUE,"Caps1-5";#N/A,#N/A,TRUE,"Cap6";#N/A,#N/A,TRUE,"Caps7-8";#N/A,#N/A,TRUE,"Cap9-Resumo";#N/A,#N/A,TRUE,"Cap9-Det-2000";#N/A,#N/A,TRUE,"Cap9-Det-2001";#N/A,#N/A,TRUE,"Caps10-11"}</definedName>
    <definedName name="_____d4" hidden="1">{#N/A,#N/A,TRUE,"1842CWN0"}</definedName>
    <definedName name="_____d8" hidden="1">{#N/A,#N/A,TRUE,"1842CWN0"}</definedName>
    <definedName name="_____df2" hidden="1">{"CONSEJO",#N/A,FALSE,"Dist p0";"CONSEJO",#N/A,FALSE,"Ficha CODICE"}</definedName>
    <definedName name="_____df8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_____df9" hidden="1">{#N/A,#N/A,TRUE,"1842CWN0"}</definedName>
    <definedName name="_____FC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_____FHE7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_jy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_lns72" hidden="1">{#N/A,#N/A,TRUE,"1842CWN0"}</definedName>
    <definedName name="_____r" hidden="1">{"ANAR",#N/A,FALSE,"Dist total";"MARGEN",#N/A,FALSE,"Dist total";"COMENTARIO",#N/A,FALSE,"Ficha CODICE";"CONSEJO",#N/A,FALSE,"Dist p0";"uno",#N/A,FALSE,"Dist total"}</definedName>
    <definedName name="_____skf45" hidden="1">{#N/A,#N/A,TRUE,"1842CWN0"}</definedName>
    <definedName name="_____sr51" hidden="1">{#N/A,#N/A,TRUE,"INGENIERIA";#N/A,#N/A,TRUE,"COMPRAS";#N/A,#N/A,TRUE,"DIRECCION";#N/A,#N/A,TRUE,"RESUMEN"}</definedName>
    <definedName name="_____tyl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_v3" hidden="1">{"CONSEJO",#N/A,FALSE,"Dist p0";"CONSEJO",#N/A,FALSE,"Ficha CODICE"}</definedName>
    <definedName name="_____wrn1" hidden="1">{#N/A,#N/A,TRUE,"Est. de Fact.";#N/A,#N/A,TRUE,"Capitulo 19";#N/A,#N/A,TRUE,"Proyecto P855"}</definedName>
    <definedName name="_____xs7" hidden="1">{#N/A,#N/A,TRUE,"INGENIERIA";#N/A,#N/A,TRUE,"COMPRAS";#N/A,#N/A,TRUE,"DIRECCION";#N/A,#N/A,TRUE,"RESUMEN"}</definedName>
    <definedName name="_____zx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Ant3" hidden="1">{"'banner (abr)'!$A$14:$G$22"}</definedName>
    <definedName name="____AS1" hidden="1">{"comp1",#N/A,FALSE,"COMPS";"footnotes",#N/A,FALSE,"COMPS"}</definedName>
    <definedName name="____d4" hidden="1">{#N/A,#N/A,TRUE,"1842CWN0"}</definedName>
    <definedName name="____d8" hidden="1">{#N/A,#N/A,TRUE,"1842CWN0"}</definedName>
    <definedName name="____DCF1" hidden="1">{#N/A,#N/A,FALSE,"DCF Summary";#N/A,#N/A,FALSE,"Casema";#N/A,#N/A,FALSE,"Casema NoTel";#N/A,#N/A,FALSE,"UK";#N/A,#N/A,FALSE,"RCF";#N/A,#N/A,FALSE,"Intercable CZ";#N/A,#N/A,FALSE,"Interkabel P"}</definedName>
    <definedName name="____df2" hidden="1">{"CONSEJO",#N/A,FALSE,"Dist p0";"CONSEJO",#N/A,FALSE,"Ficha CODICE"}</definedName>
    <definedName name="____df8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____df9" hidden="1">{#N/A,#N/A,TRUE,"1842CWN0"}</definedName>
    <definedName name="____f" hidden="1">{#N/A,#N/A,TRUE,"INGENIERIA";#N/A,#N/A,TRUE,"COMPRAS";#N/A,#N/A,TRUE,"DIRECCION";#N/A,#N/A,TRUE,"RESUMEN"}</definedName>
    <definedName name="____FC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____FHE7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jy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KEY2" hidden="1">#REF!</definedName>
    <definedName name="____lns72" hidden="1">{#N/A,#N/A,TRUE,"1842CWN0"}</definedName>
    <definedName name="____new2" hidden="1">#N/A</definedName>
    <definedName name="____new3" hidden="1">#N/A</definedName>
    <definedName name="____R" hidden="1">{"ANAR",#N/A,FALSE,"Dist total";"MARGEN",#N/A,FALSE,"Dist total";"COMENTARIO",#N/A,FALSE,"Ficha CODICE";"CONSEJO",#N/A,FALSE,"Dist p0";"uno",#N/A,FALSE,"Dist total"}</definedName>
    <definedName name="____skf45" hidden="1">{#N/A,#N/A,TRUE,"1842CWN0"}</definedName>
    <definedName name="____sr51" hidden="1">{#N/A,#N/A,TRUE,"INGENIERIA";#N/A,#N/A,TRUE,"COMPRAS";#N/A,#N/A,TRUE,"DIRECCION";#N/A,#N/A,TRUE,"RESUMEN"}</definedName>
    <definedName name="____tyl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v3" hidden="1">{"CONSEJO",#N/A,FALSE,"Dist p0";"CONSEJO",#N/A,FALSE,"Ficha CODICE"}</definedName>
    <definedName name="____wrn1" hidden="1">{#N/A,#N/A,TRUE,"Est. de Fact.";#N/A,#N/A,TRUE,"Capitulo 19";#N/A,#N/A,TRUE,"Proyecto P855"}</definedName>
    <definedName name="____xs7" hidden="1">{#N/A,#N/A,TRUE,"INGENIERIA";#N/A,#N/A,TRUE,"COMPRAS";#N/A,#N/A,TRUE,"DIRECCION";#N/A,#N/A,TRUE,"RESUMEN"}</definedName>
    <definedName name="____zx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1__123Graph_A__200__BPF" hidden="1">#REF!</definedName>
    <definedName name="___1__123Graph_AGRAFICO_1" hidden="1">#REF!</definedName>
    <definedName name="___10__123Graph_C__200__D50" hidden="1">#REF!</definedName>
    <definedName name="___11__123Graph_CGRANULOMETRIA_1" hidden="1">#REF!</definedName>
    <definedName name="___12__123Graph_D__200__BPF" hidden="1">#REF!</definedName>
    <definedName name="___13__123Graph_D__200__D50" hidden="1">#REF!</definedName>
    <definedName name="___14__123Graph_E__200__BPF" hidden="1">#REF!</definedName>
    <definedName name="___15__123Graph_E__200__D50" hidden="1">#REF!</definedName>
    <definedName name="___16__123Graph_F__200__BPF" hidden="1">#REF!</definedName>
    <definedName name="___17__123Graph_F__200__D50" hidden="1">#REF!</definedName>
    <definedName name="___18__123Graph_X__200__BPF" hidden="1">#REF!</definedName>
    <definedName name="___19__123Graph_X__200__D50" hidden="1">#REF!</definedName>
    <definedName name="___2__123Graph_A__200__D50" hidden="1">#REF!</definedName>
    <definedName name="___2__123Graph_CGRAFICO_1" hidden="1">#REF!</definedName>
    <definedName name="___20__123Graph_XEFICIENCIA_1" hidden="1">#REF!</definedName>
    <definedName name="___21__123Graph_XGRANULOMETRIA_1" hidden="1">#REF!</definedName>
    <definedName name="___3__123Graph_AEFICIENCIA_1" hidden="1">#REF!</definedName>
    <definedName name="___4__123Graph_AGRANULOMETRIA_1" hidden="1">#REF!</definedName>
    <definedName name="___5__123Graph_B__200__BPF" hidden="1">#REF!</definedName>
    <definedName name="___6__123Graph_B__200__D50" hidden="1">#REF!</definedName>
    <definedName name="___7__123Graph_BEFICIENCIA_1" hidden="1">#REF!</definedName>
    <definedName name="___8__123Graph_BGRANULOMETRIA_1" hidden="1">#REF!</definedName>
    <definedName name="___9__123Graph_C__200__BPF" hidden="1">#REF!</definedName>
    <definedName name="___Ant3" hidden="1">{"'banner (abr)'!$A$14:$G$22"}</definedName>
    <definedName name="___AS1" hidden="1">{"comp1",#N/A,FALSE,"COMPS";"footnotes",#N/A,FALSE,"COMPS"}</definedName>
    <definedName name="___cc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___cp92000" hidden="1">{#N/A,#N/A,TRUE,"Caps1-5";#N/A,#N/A,TRUE,"Cap6";#N/A,#N/A,TRUE,"Caps7-8";#N/A,#N/A,TRUE,"Cap9-Resumo";#N/A,#N/A,TRUE,"Cap9-Det-2000";#N/A,#N/A,TRUE,"Cap9-Det-2001";#N/A,#N/A,TRUE,"Caps10-11"}</definedName>
    <definedName name="___d4" hidden="1">{#N/A,#N/A,TRUE,"1842CWN0"}</definedName>
    <definedName name="___d8" hidden="1">{#N/A,#N/A,TRUE,"1842CWN0"}</definedName>
    <definedName name="___df2" hidden="1">{"CONSEJO",#N/A,FALSE,"Dist p0";"CONSEJO",#N/A,FALSE,"Ficha CODICE"}</definedName>
    <definedName name="___df8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___df9" hidden="1">{#N/A,#N/A,TRUE,"1842CWN0"}</definedName>
    <definedName name="___f" hidden="1">{#N/A,#N/A,TRUE,"INGENIERIA";#N/A,#N/A,TRUE,"COMPRAS";#N/A,#N/A,TRUE,"DIRECCION";#N/A,#N/A,TRUE,"RESUMEN"}</definedName>
    <definedName name="___FC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___FHE7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jy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KEY2" hidden="1">#REF!</definedName>
    <definedName name="___lns72" hidden="1">{#N/A,#N/A,TRUE,"1842CWN0"}</definedName>
    <definedName name="___r" hidden="1">{"ANAR",#N/A,FALSE,"Dist total";"MARGEN",#N/A,FALSE,"Dist total";"COMENTARIO",#N/A,FALSE,"Ficha CODICE";"CONSEJO",#N/A,FALSE,"Dist p0";"uno",#N/A,FALSE,"Dist total"}</definedName>
    <definedName name="___REV1" hidden="1">{"Graf_Carga Trab",#N/A,FALSE,"Grafi_Carga Trab";"Graf_Venta Flujo",#N/A,FALSE,"Grafi_Carga Trab"}</definedName>
    <definedName name="___REV11" hidden="1">{"Graf_Carga Trab",#N/A,FALSE,"Grafi_Carga Trab";"Graf_Venta Flujo",#N/A,FALSE,"Grafi_Carga Trab"}</definedName>
    <definedName name="___skf45" hidden="1">{#N/A,#N/A,TRUE,"1842CWN0"}</definedName>
    <definedName name="___sr51" hidden="1">{#N/A,#N/A,TRUE,"INGENIERIA";#N/A,#N/A,TRUE,"COMPRAS";#N/A,#N/A,TRUE,"DIRECCION";#N/A,#N/A,TRUE,"RESUMEN"}</definedName>
    <definedName name="___tyl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v3" hidden="1">{"CONSEJO",#N/A,FALSE,"Dist p0";"CONSEJO",#N/A,FALSE,"Ficha CODICE"}</definedName>
    <definedName name="___wrn1" hidden="1">{#N/A,#N/A,TRUE,"Est. de Fact.";#N/A,#N/A,TRUE,"Capitulo 19";#N/A,#N/A,TRUE,"Proyecto P855"}</definedName>
    <definedName name="___xs7" hidden="1">{#N/A,#N/A,TRUE,"INGENIERIA";#N/A,#N/A,TRUE,"COMPRAS";#N/A,#N/A,TRUE,"DIRECCION";#N/A,#N/A,TRUE,"RESUMEN"}</definedName>
    <definedName name="___zx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1__123Graph_A__200__BPF" hidden="1">#REF!</definedName>
    <definedName name="__1__123Graph_AGRAFICO_1" hidden="1">#REF!</definedName>
    <definedName name="__10__123Graph_C__200__D50" hidden="1">#REF!</definedName>
    <definedName name="__11__123Graph_CGRANULOMETRIA_1" hidden="1">#REF!</definedName>
    <definedName name="__12__123Graph_D__200__BPF" hidden="1">#REF!</definedName>
    <definedName name="__123Graph_A" hidden="1">#REF!</definedName>
    <definedName name="__123Graph_AB" hidden="1">#REF!</definedName>
    <definedName name="__123Graph_AENER12" hidden="1">#REF!</definedName>
    <definedName name="__123Graph_AJUN95" hidden="1">#REF!</definedName>
    <definedName name="__123Graph_AMAT95" hidden="1">#REF!</definedName>
    <definedName name="__123Graph_ASE220" hidden="1">#REF!</definedName>
    <definedName name="__123Graph_ASE30" hidden="1">#REF!</definedName>
    <definedName name="__123Graph_B" hidden="1">#REF!</definedName>
    <definedName name="__123Graph_BGDPTRKRTM" hidden="1">#REF!</definedName>
    <definedName name="__123Graph_BJUN95" hidden="1">#REF!</definedName>
    <definedName name="__123Graph_BMAT95" hidden="1">#REF!</definedName>
    <definedName name="__123Graph_BSE220" hidden="1">#REF!</definedName>
    <definedName name="__123Graph_BSE30" hidden="1">#REF!</definedName>
    <definedName name="__123Graph_C" hidden="1">#REF!</definedName>
    <definedName name="__123Graph_CCONT" hidden="1">#REF!</definedName>
    <definedName name="__123Graph_CCOST" hidden="1">#REF!</definedName>
    <definedName name="__123Graph_CGM" hidden="1">#REF!</definedName>
    <definedName name="__123Graph_CINDICES" hidden="1">#REF!</definedName>
    <definedName name="__123Graph_CMAT95" hidden="1">#REF!</definedName>
    <definedName name="__123Graph_CREV" hidden="1">#REF!</definedName>
    <definedName name="__123Graph_CSE220" hidden="1">#REF!</definedName>
    <definedName name="__123Graph_CSE30" hidden="1">#REF!</definedName>
    <definedName name="__123Graph_D" hidden="1">#REF!</definedName>
    <definedName name="__123Graph_DSE30" hidden="1">#REF!</definedName>
    <definedName name="__123Graph_E" hidden="1">#REF!</definedName>
    <definedName name="__123Graph_ESE30" hidden="1">#REF!</definedName>
    <definedName name="__123Graph_F" hidden="1">#REF!</definedName>
    <definedName name="__123Graph_FSE30" hidden="1">#REF!</definedName>
    <definedName name="__123Graph_LBL_C" hidden="1">#REF!</definedName>
    <definedName name="__123Graph_LBL_CCONT" hidden="1">#REF!</definedName>
    <definedName name="__123Graph_LBL_CCOST" hidden="1">#REF!</definedName>
    <definedName name="__123Graph_LBL_CGM" hidden="1">#REF!</definedName>
    <definedName name="__123Graph_LBL_CREV" hidden="1">#REF!</definedName>
    <definedName name="__123Graph_X" hidden="1">#REF!</definedName>
    <definedName name="__123Graph_XCONT" hidden="1">#REF!</definedName>
    <definedName name="__123Graph_XCOST" hidden="1">#REF!</definedName>
    <definedName name="__123Graph_XENER12" hidden="1">#REF!</definedName>
    <definedName name="__123Graph_XGM" hidden="1">#REF!</definedName>
    <definedName name="__123Graph_XREV" hidden="1">#REF!</definedName>
    <definedName name="__13__123Graph_D__200__D50" hidden="1">#REF!</definedName>
    <definedName name="__14__123Graph_E__200__BPF" hidden="1">#REF!</definedName>
    <definedName name="__15__123Graph_E__200__D50" hidden="1">#REF!</definedName>
    <definedName name="__16__123Graph_F__200__BPF" hidden="1">#REF!</definedName>
    <definedName name="__17__123Graph_F__200__D50" hidden="1">#REF!</definedName>
    <definedName name="__18__123Graph_X__200__BPF" hidden="1">#REF!</definedName>
    <definedName name="__19__123Graph_X__200__D50" hidden="1">#REF!</definedName>
    <definedName name="__2__123Graph_A__200__D50" hidden="1">#REF!</definedName>
    <definedName name="__2__123Graph_CGRAFICO_1" hidden="1">#REF!</definedName>
    <definedName name="__20__123Graph_XEFICIENCIA_1" hidden="1">#REF!</definedName>
    <definedName name="__21__123Graph_XGRANULOMETRIA_1" hidden="1">#REF!</definedName>
    <definedName name="__3__123Graph_AEFICIENCIA_1" hidden="1">#REF!</definedName>
    <definedName name="__4__123Graph_AGRANULOMETRIA_1" hidden="1">#REF!</definedName>
    <definedName name="__5__123Graph_B__200__BPF" hidden="1">#REF!</definedName>
    <definedName name="__6__123Graph_B__200__D50" hidden="1">#REF!</definedName>
    <definedName name="__7__123Graph_BEFICIENCIA_1" hidden="1">#REF!</definedName>
    <definedName name="__8__123Graph_BGRANULOMETRIA_1" hidden="1">#REF!</definedName>
    <definedName name="__9__123Graph_C__200__BPF" hidden="1">#REF!</definedName>
    <definedName name="__Ant3" hidden="1">{"'banner (abr)'!$A$14:$G$22"}</definedName>
    <definedName name="__AS1" hidden="1">{"comp1",#N/A,FALSE,"COMPS";"footnotes",#N/A,FALSE,"COMPS"}</definedName>
    <definedName name="__cc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__cp92000" hidden="1">{#N/A,#N/A,TRUE,"Caps1-5";#N/A,#N/A,TRUE,"Cap6";#N/A,#N/A,TRUE,"Caps7-8";#N/A,#N/A,TRUE,"Cap9-Resumo";#N/A,#N/A,TRUE,"Cap9-Det-2000";#N/A,#N/A,TRUE,"Cap9-Det-2001";#N/A,#N/A,TRUE,"Caps10-11"}</definedName>
    <definedName name="__DCF1" hidden="1">{#N/A,#N/A,FALSE,"DCF Summary";#N/A,#N/A,FALSE,"Casema";#N/A,#N/A,FALSE,"Casema NoTel";#N/A,#N/A,FALSE,"UK";#N/A,#N/A,FALSE,"RCF";#N/A,#N/A,FALSE,"Intercable CZ";#N/A,#N/A,FALSE,"Interkabel P"}</definedName>
    <definedName name="__df2" hidden="1">{"CONSEJO",#N/A,FALSE,"Dist p0";"CONSEJO",#N/A,FALSE,"Ficha CODICE"}</definedName>
    <definedName name="__F" hidden="1">{"CONSEJO",#N/A,FALSE,"Dist p0";"CONSEJO",#N/A,FALSE,"Ficha CODICE"}</definedName>
    <definedName name="__FC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__FDS_HYPERLINK_TOGGLE_STATE__" hidden="1">"ON"</definedName>
    <definedName name="__FHE7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jy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KEY2" hidden="1">#REF!</definedName>
    <definedName name="__new2" hidden="1">#N/A</definedName>
    <definedName name="__new3" hidden="1">#N/A</definedName>
    <definedName name="__r" hidden="1">{"ANAR",#N/A,FALSE,"Dist total";"MARGEN",#N/A,FALSE,"Dist total";"COMENTARIO",#N/A,FALSE,"Ficha CODICE";"CONSEJO",#N/A,FALSE,"Dist p0";"uno",#N/A,FALSE,"Dist total"}</definedName>
    <definedName name="__REV1" hidden="1">{"Graf_Carga Trab",#N/A,FALSE,"Grafi_Carga Trab";"Graf_Venta Flujo",#N/A,FALSE,"Grafi_Carga Trab"}</definedName>
    <definedName name="__REV11" hidden="1">{"Graf_Carga Trab",#N/A,FALSE,"Grafi_Carga Trab";"Graf_Venta Flujo",#N/A,FALSE,"Grafi_Carga Trab"}</definedName>
    <definedName name="__tyl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UEN2" hidden="1">#REF!</definedName>
    <definedName name="__v3" hidden="1">{"CONSEJO",#N/A,FALSE,"Dist p0";"CONSEJO",#N/A,FALSE,"Ficha CODICE"}</definedName>
    <definedName name="__wrn1" hidden="1">{#N/A,#N/A,TRUE,"Est. de Fact.";#N/A,#N/A,TRUE,"Capitulo 19";#N/A,#N/A,TRUE,"Proyecto P855"}</definedName>
    <definedName name="__zx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1____123Graph_A__200__BPF" hidden="1">#REF!</definedName>
    <definedName name="_1____123Graph_ACHART_1" hidden="1">#N/A</definedName>
    <definedName name="_1____123Graph_AGRAFICO_1" hidden="1">#REF!</definedName>
    <definedName name="_1__123Graph_A__200__BPF" hidden="1">#REF!</definedName>
    <definedName name="_1__123Graph_AGRAFICO_1" hidden="1">#REF!</definedName>
    <definedName name="_1__123Graph_ASE60_1" hidden="1">#REF!</definedName>
    <definedName name="_10____123Graph_C__200__D50" hidden="1">#REF!</definedName>
    <definedName name="_10__123Graph_BSE60_2" hidden="1">#REF!</definedName>
    <definedName name="_10__123Graph_C__200__D50" hidden="1">#REF!</definedName>
    <definedName name="_10__123Graph_DSE60_2" hidden="1">#REF!</definedName>
    <definedName name="_11____123Graph_CGRANULOMETRIA_1" hidden="1">#REF!</definedName>
    <definedName name="_11__123Graph_CGRANULOMETRIA_1" hidden="1">#REF!</definedName>
    <definedName name="_11__123Graph_DSE60_3" hidden="1">#REF!</definedName>
    <definedName name="_112__123Graph_CSE60_3" hidden="1">#REF!</definedName>
    <definedName name="_115__123Graph_BSE60_2" hidden="1">#REF!</definedName>
    <definedName name="_12____123Graph_D__200__BPF" hidden="1">#REF!</definedName>
    <definedName name="_12__123Graph_ASE60_1" hidden="1">#REF!</definedName>
    <definedName name="_12__123Graph_ASE60_2" hidden="1">#REF!</definedName>
    <definedName name="_12__123Graph_BSE60_3" hidden="1">#REF!</definedName>
    <definedName name="_12__123Graph_D__200__BPF" hidden="1">#REF!</definedName>
    <definedName name="_12__123Graph_ESE60_2" hidden="1">#REF!</definedName>
    <definedName name="_120__123Graph_DSE60_2" hidden="1">#REF!</definedName>
    <definedName name="_123graph_fee31" hidden="1">#REF!</definedName>
    <definedName name="_13____123Graph_D__200__D50" hidden="1">#REF!</definedName>
    <definedName name="_13__123Graph_D__200__D50" hidden="1">#REF!</definedName>
    <definedName name="_13__123Graph_ESE60_3" hidden="1">#REF!</definedName>
    <definedName name="_132__123Graph_DSE60_3" hidden="1">#REF!</definedName>
    <definedName name="_138__123Graph_BSE60_3" hidden="1">#REF!</definedName>
    <definedName name="_14____123Graph_BCHART_3" hidden="1">#REF!</definedName>
    <definedName name="_14____123Graph_E__200__BPF" hidden="1">#REF!</definedName>
    <definedName name="_14__123Graph_ASE60_1" hidden="1">#REF!</definedName>
    <definedName name="_14__123Graph_BSE60_2" hidden="1">#REF!</definedName>
    <definedName name="_14__123Graph_CSE60_2" hidden="1">#REF!</definedName>
    <definedName name="_14__123Graph_E__200__BPF" hidden="1">#REF!</definedName>
    <definedName name="_14__123Graph_FSE60_1" hidden="1">#REF!</definedName>
    <definedName name="_140__123Graph_DSE60_2" hidden="1">#REF!</definedName>
    <definedName name="_144__123Graph_ESE60_2" hidden="1">#REF!</definedName>
    <definedName name="_15____123Graph_DCHART_1" hidden="1">#N/A</definedName>
    <definedName name="_15____123Graph_E__200__D50" hidden="1">#REF!</definedName>
    <definedName name="_15__123Graph_E__200__D50" hidden="1">#REF!</definedName>
    <definedName name="_15__123Graph_FSE60_2" hidden="1">#REF!</definedName>
    <definedName name="_154__123Graph_DSE60_3" hidden="1">#REF!</definedName>
    <definedName name="_156__123Graph_ESE60_3" hidden="1">#REF!</definedName>
    <definedName name="_16____123Graph_F__200__BPF" hidden="1">#REF!</definedName>
    <definedName name="_16____123Graph_LBL_ACHART_1" hidden="1">#N/A</definedName>
    <definedName name="_16__123Graph_CSE60_3" hidden="1">#REF!</definedName>
    <definedName name="_16__123Graph_F__200__BPF" hidden="1">#REF!</definedName>
    <definedName name="_16__123Graph_FSE60_3" hidden="1">#REF!</definedName>
    <definedName name="_161__123Graph_CSE60_2" hidden="1">#REF!</definedName>
    <definedName name="_168__123Graph_ESE60_2" hidden="1">#REF!</definedName>
    <definedName name="_168__123Graph_FSE60_1" hidden="1">#REF!</definedName>
    <definedName name="_17____123Graph_F__200__D50" hidden="1">#REF!</definedName>
    <definedName name="_17__123Graph_F__200__D50" hidden="1">#REF!</definedName>
    <definedName name="_18____123Graph_X__200__BPF" hidden="1">#REF!</definedName>
    <definedName name="_18__123Graph_ASE60_3" hidden="1">#REF!</definedName>
    <definedName name="_18__123Graph_DSE60_1" hidden="1">#REF!</definedName>
    <definedName name="_18__123Graph_X__200__BPF" hidden="1">#REF!</definedName>
    <definedName name="_180__123Graph_FSE60_2" hidden="1">#REF!</definedName>
    <definedName name="_182__123Graph_ESE60_3" hidden="1">#REF!</definedName>
    <definedName name="_184__123Graph_CSE60_3" hidden="1">#REF!</definedName>
    <definedName name="_19____123Graph_X__200__D50" hidden="1">#REF!</definedName>
    <definedName name="_19__123Graph_X__200__D50" hidden="1">#REF!</definedName>
    <definedName name="_192__123Graph_FSE60_3" hidden="1">#REF!</definedName>
    <definedName name="_2____123Graph_A__200__D50" hidden="1">#REF!</definedName>
    <definedName name="_2____123Graph_CGRAFICO_1" hidden="1">#REF!</definedName>
    <definedName name="_2__123Graph_A__200__D50" hidden="1">#REF!</definedName>
    <definedName name="_2__123Graph_ASE60_1" hidden="1">#REF!</definedName>
    <definedName name="_2__123Graph_ASE60_2" hidden="1">#REF!</definedName>
    <definedName name="_2__123Graph_CGRAFICO_1" hidden="1">#REF!</definedName>
    <definedName name="_20____123Graph_XEFICIENCIA_1" hidden="1">#REF!</definedName>
    <definedName name="_20__123Graph_CSE60_2" hidden="1">#REF!</definedName>
    <definedName name="_20__123Graph_DSE60_2" hidden="1">#REF!</definedName>
    <definedName name="_20__123Graph_XEFICIENCIA_1" hidden="1">#REF!</definedName>
    <definedName name="_207__123Graph_DSE60_1" hidden="1">#REF!</definedName>
    <definedName name="_21____123Graph_XGRANULOMETRIA_1" hidden="1">#REF!</definedName>
    <definedName name="_21__123Graph_XGRANULOMETRIA_1" hidden="1">#REF!</definedName>
    <definedName name="_210__123Graph_FSE60_2" hidden="1">#REF!</definedName>
    <definedName name="_22____123Graph_LBL_ACHART_3" hidden="1">#REF!</definedName>
    <definedName name="_22___123Graph_A__200__BPF" hidden="1">#REF!</definedName>
    <definedName name="_22__123Graph_DSE60_3" hidden="1">#REF!</definedName>
    <definedName name="_224__123Graph_FSE60_3" hidden="1">#REF!</definedName>
    <definedName name="_23____123Graph_ACHART_1" hidden="1">#N/A</definedName>
    <definedName name="_23____123Graph_LBL_DCHART_1" hidden="1">#N/A</definedName>
    <definedName name="_23___123Graph_A__200__D50" hidden="1">#REF!</definedName>
    <definedName name="_23__123Graph_ASE60_1" hidden="1">#REF!</definedName>
    <definedName name="_230__123Graph_DSE60_2" hidden="1">#REF!</definedName>
    <definedName name="_24____123Graph_ACHART_3" hidden="1">#REF!</definedName>
    <definedName name="_24___123Graph_AEFICIENCIA_1" hidden="1">#REF!</definedName>
    <definedName name="_24__123Graph_ACHART_1" hidden="1">#N/A</definedName>
    <definedName name="_24__123Graph_BSE60_1" hidden="1">#REF!</definedName>
    <definedName name="_24__123Graph_ESE60_2" hidden="1">#REF!</definedName>
    <definedName name="_25____123Graph_BCHART_1" hidden="1">#N/A</definedName>
    <definedName name="_25___123Graph_AGRANULOMETRIA_1" hidden="1">#REF!</definedName>
    <definedName name="_253__123Graph_DSE60_3" hidden="1">#REF!</definedName>
    <definedName name="_26____123Graph_BCHART_3" hidden="1">#REF!</definedName>
    <definedName name="_26___123Graph_B__200__BPF" hidden="1">#REF!</definedName>
    <definedName name="_26__123Graph_DSE60_1" hidden="1">#REF!</definedName>
    <definedName name="_26__123Graph_ESE60_3" hidden="1">#REF!</definedName>
    <definedName name="_27____123Graph_BCHART_1" hidden="1">#N/A</definedName>
    <definedName name="_27____123Graph_DCHART_1" hidden="1">#N/A</definedName>
    <definedName name="_27___123Graph_B__200__D50" hidden="1">#REF!</definedName>
    <definedName name="_276__123Graph_ESE60_2" hidden="1">#REF!</definedName>
    <definedName name="_28____123Graph_ACHART_1" hidden="1">#N/A</definedName>
    <definedName name="_28____123Graph_LBL_ACHART_1" hidden="1">#N/A</definedName>
    <definedName name="_28___123Graph_BEFICIENCIA_1" hidden="1">#REF!</definedName>
    <definedName name="_28__123Graph_ASE60_2" hidden="1">#REF!</definedName>
    <definedName name="_28__123Graph_FSE60_1" hidden="1">#REF!</definedName>
    <definedName name="_29____123Graph_LBL_ACHART_3" hidden="1">#REF!</definedName>
    <definedName name="_29___123Graph_BGRANULOMETRIA_1" hidden="1">#REF!</definedName>
    <definedName name="_299__123Graph_ESE60_3" hidden="1">#REF!</definedName>
    <definedName name="_3____123Graph_AEFICIENCIA_1" hidden="1">#REF!</definedName>
    <definedName name="_3__123Graph_AEFICIENCIA_1" hidden="1">#REF!</definedName>
    <definedName name="_3__123Graph_ASE60_1" hidden="1">#REF!</definedName>
    <definedName name="_3__123Graph_ASE60_3" hidden="1">#REF!</definedName>
    <definedName name="_30____123Graph_LBL_DCHART_1" hidden="1">#N/A</definedName>
    <definedName name="_30___123Graph_C__200__BPF" hidden="1">#REF!</definedName>
    <definedName name="_30__123Graph_ACHART_3" hidden="1">#REF!</definedName>
    <definedName name="_30__123Graph_BSE60_2" hidden="1">#REF!</definedName>
    <definedName name="_30__123Graph_FSE60_2" hidden="1">#REF!</definedName>
    <definedName name="_31____123Graph_BCHART_1" hidden="1">#N/A</definedName>
    <definedName name="_31____123Graph_DCHART_1" hidden="1">#N/A</definedName>
    <definedName name="_31___123Graph_C__200__D50" hidden="1">#REF!</definedName>
    <definedName name="_31__123Graph_BCHART_1" hidden="1">#N/A</definedName>
    <definedName name="_31__123Graph_FSE60_3" hidden="1">#REF!</definedName>
    <definedName name="_32____123Graph_LBL_ACHART_1" hidden="1">#N/A</definedName>
    <definedName name="_32___123Graph_CGRANULOMETRIA_1" hidden="1">#REF!</definedName>
    <definedName name="_32__123Graph_DSE60_3" hidden="1">#REF!</definedName>
    <definedName name="_32__123Graph_FSE60_3" hidden="1">#REF!</definedName>
    <definedName name="_322__123Graph_FSE60_1" hidden="1">#REF!</definedName>
    <definedName name="_33___123Graph_D__200__BPF" hidden="1">#REF!</definedName>
    <definedName name="_34____123Graph_DCHART_1" hidden="1">#N/A</definedName>
    <definedName name="_34___123Graph_D__200__D50" hidden="1">#REF!</definedName>
    <definedName name="_345__123Graph_FSE60_2" hidden="1">#REF!</definedName>
    <definedName name="_35____123Graph_LBL_ACHART_1" hidden="1">#N/A</definedName>
    <definedName name="_35___123Graph_E__200__BPF" hidden="1">#REF!</definedName>
    <definedName name="_36____123Graph_LBL_DCHART_1" hidden="1">#N/A</definedName>
    <definedName name="_36___123Graph_E__200__D50" hidden="1">#REF!</definedName>
    <definedName name="_36__123Graph_BSE60_3" hidden="1">#REF!</definedName>
    <definedName name="_365__123Graph_FSE60_3" hidden="1">#REF!</definedName>
    <definedName name="_37___123Graph_F__200__BPF" hidden="1">#REF!</definedName>
    <definedName name="_37__123Graph_BCHART_3" hidden="1">#REF!</definedName>
    <definedName name="_38____123Graph_LBL_DCHART_1" hidden="1">#N/A</definedName>
    <definedName name="_38___123Graph_F__200__D50" hidden="1">#REF!</definedName>
    <definedName name="_38__123Graph_DCHART_1" hidden="1">#N/A</definedName>
    <definedName name="_39___123Graph_X__200__BPF" hidden="1">#REF!</definedName>
    <definedName name="_39__123Graph_LBL_ACHART_1" hidden="1">#N/A</definedName>
    <definedName name="_4____123Graph_AGRANULOMETRIA_1" hidden="1">#REF!</definedName>
    <definedName name="_4__123Graph_AGRANULOMETRIA_1" hidden="1">#REF!</definedName>
    <definedName name="_4__123Graph_ASE60_2" hidden="1">#REF!</definedName>
    <definedName name="_4__123Graph_BSE60_1" hidden="1">#REF!</definedName>
    <definedName name="_40___123Graph_X__200__D50" hidden="1">#REF!</definedName>
    <definedName name="_41___123Graph_XEFICIENCIA_1" hidden="1">#REF!</definedName>
    <definedName name="_42___123Graph_XGRANULOMETRIA_1" hidden="1">#REF!</definedName>
    <definedName name="_42__123Graph_ASE60_3" hidden="1">#REF!</definedName>
    <definedName name="_42__123Graph_CSE60_2" hidden="1">#REF!</definedName>
    <definedName name="_43__123Graph_A__200__BPF" hidden="1">#REF!</definedName>
    <definedName name="_44__123Graph_A__200__D50" hidden="1">#REF!</definedName>
    <definedName name="_45__123Graph_AEFICIENCIA_1" hidden="1">#REF!</definedName>
    <definedName name="_45__123Graph_LBL_ACHART_3" hidden="1">#REF!</definedName>
    <definedName name="_46__123Graph_AGRANULOMETRIA_1" hidden="1">#REF!</definedName>
    <definedName name="_46__123Graph_ASE60_2" hidden="1">#REF!</definedName>
    <definedName name="_46__123Graph_LBL_DCHART_1" hidden="1">#N/A</definedName>
    <definedName name="_47__123Graph_B__200__BPF" hidden="1">#REF!</definedName>
    <definedName name="_48__123Graph_B__200__D50" hidden="1">#REF!</definedName>
    <definedName name="_48__123Graph_BSE60_1" hidden="1">#REF!</definedName>
    <definedName name="_48__123Graph_CSE60_3" hidden="1">#REF!</definedName>
    <definedName name="_49__123Graph_ACHART_1" hidden="1">#N/A</definedName>
    <definedName name="_49__123Graph_BEFICIENCIA_1" hidden="1">#REF!</definedName>
    <definedName name="_5____123Graph_B__200__BPF" hidden="1">#REF!</definedName>
    <definedName name="_5__123Graph_B__200__BPF" hidden="1">#REF!</definedName>
    <definedName name="_5__123Graph_BSE60_2" hidden="1">#REF!</definedName>
    <definedName name="_50__123Graph_ACHART_3" hidden="1">#REF!</definedName>
    <definedName name="_50__123Graph_BGRANULOMETRIA_1" hidden="1">#REF!</definedName>
    <definedName name="_51__123Graph_BCHART_1" hidden="1">#N/A</definedName>
    <definedName name="_51__123Graph_C__200__BPF" hidden="1">#REF!</definedName>
    <definedName name="_52__123Graph_BCHART_3" hidden="1">#REF!</definedName>
    <definedName name="_52__123Graph_C__200__D50" hidden="1">#REF!</definedName>
    <definedName name="_53__123Graph_CGRANULOMETRIA_1" hidden="1">#REF!</definedName>
    <definedName name="_53__123Graph_DCHART_1" hidden="1">#N/A</definedName>
    <definedName name="_54__123Graph_D__200__BPF" hidden="1">#REF!</definedName>
    <definedName name="_54__123Graph_DSE60_1" hidden="1">#REF!</definedName>
    <definedName name="_54__123Graph_LBL_ACHART_1" hidden="1">#N/A</definedName>
    <definedName name="_55__123Graph_ACHART_1" hidden="1">#N/A</definedName>
    <definedName name="_55__123Graph_D__200__D50" hidden="1">#REF!</definedName>
    <definedName name="_55__123Graph_LBL_ACHART_3" hidden="1">#REF!</definedName>
    <definedName name="_56__123Graph_E__200__BPF" hidden="1">#REF!</definedName>
    <definedName name="_56__123Graph_LBL_DCHART_1" hidden="1">#N/A</definedName>
    <definedName name="_57__123Graph_ACHART_1" hidden="1">#N/A</definedName>
    <definedName name="_57__123Graph_E__200__D50" hidden="1">#REF!</definedName>
    <definedName name="_58__123Graph_BCHART_1" hidden="1">#N/A</definedName>
    <definedName name="_58__123Graph_F__200__BPF" hidden="1">#REF!</definedName>
    <definedName name="_59__123Graph_ACHART_3" hidden="1">#REF!</definedName>
    <definedName name="_59__123Graph_F__200__D50" hidden="1">#REF!</definedName>
    <definedName name="_6____123Graph_B__200__D50" hidden="1">#REF!</definedName>
    <definedName name="_6__123Graph_ASE60_1" hidden="1">#REF!</definedName>
    <definedName name="_6__123Graph_ASE60_3" hidden="1">#REF!</definedName>
    <definedName name="_6__123Graph_B__200__D50" hidden="1">#REF!</definedName>
    <definedName name="_6__123Graph_BSE60_3" hidden="1">#REF!</definedName>
    <definedName name="_60__123Graph_BCHART_1" hidden="1">#N/A</definedName>
    <definedName name="_60__123Graph_BSE60_2" hidden="1">#REF!</definedName>
    <definedName name="_60__123Graph_DSE60_2" hidden="1">#REF!</definedName>
    <definedName name="_60__123Graph_X__200__BPF" hidden="1">#REF!</definedName>
    <definedName name="_61__123Graph_DCHART_1" hidden="1">#N/A</definedName>
    <definedName name="_61__123Graph_X__200__D50" hidden="1">#REF!</definedName>
    <definedName name="_62__123Graph_LBL_ACHART_1" hidden="1">#N/A</definedName>
    <definedName name="_62__123Graph_XEFICIENCIA_1" hidden="1">#REF!</definedName>
    <definedName name="_63__123Graph_DCHART_1" hidden="1">#N/A</definedName>
    <definedName name="_63__123Graph_XGRANULOMETRIA_1" hidden="1">#REF!</definedName>
    <definedName name="_64__123Graph_LBL_ACHART_1" hidden="1">#N/A</definedName>
    <definedName name="_65__123Graph_LBL_DCHART_1" hidden="1">#N/A</definedName>
    <definedName name="_66__123Graph_DSE60_3" hidden="1">#REF!</definedName>
    <definedName name="_67__123Graph_LBL_DCHART_1" hidden="1">#N/A</definedName>
    <definedName name="_69__123Graph_ASE60_3" hidden="1">#REF!</definedName>
    <definedName name="_7____123Graph_ACHART_3" hidden="1">#REF!</definedName>
    <definedName name="_7____123Graph_BEFICIENCIA_1" hidden="1">#REF!</definedName>
    <definedName name="_7__123Graph_BEFICIENCIA_1" hidden="1">#REF!</definedName>
    <definedName name="_7__123Graph_CSE60_2" hidden="1">#REF!</definedName>
    <definedName name="_70__123Graph_BSE60_2" hidden="1">#REF!</definedName>
    <definedName name="_72__123Graph_BSE60_3" hidden="1">#REF!</definedName>
    <definedName name="_72__123Graph_ESE60_2" hidden="1">#REF!</definedName>
    <definedName name="_78__123Graph_ESE60_3" hidden="1">#REF!</definedName>
    <definedName name="_78778777777" hidden="1">#REF!</definedName>
    <definedName name="_8____123Graph_BCHART_1" hidden="1">#N/A</definedName>
    <definedName name="_8____123Graph_BGRANULOMETRIA_1" hidden="1">#REF!</definedName>
    <definedName name="_8__123Graph_BGRANULOMETRIA_1" hidden="1">#REF!</definedName>
    <definedName name="_8__123Graph_BSE60_1" hidden="1">#REF!</definedName>
    <definedName name="_8__123Graph_CSE60_3" hidden="1">#REF!</definedName>
    <definedName name="_84__123Graph_BSE60_3" hidden="1">#REF!</definedName>
    <definedName name="_84__123Graph_CSE60_2" hidden="1">#REF!</definedName>
    <definedName name="_84__123Graph_FSE60_1" hidden="1">#REF!</definedName>
    <definedName name="_9____123Graph_C__200__BPF" hidden="1">#REF!</definedName>
    <definedName name="_9__123Graph_C__200__BPF" hidden="1">#REF!</definedName>
    <definedName name="_9__123Graph_DSE60_1" hidden="1">#REF!</definedName>
    <definedName name="_90__123Graph_FSE60_2" hidden="1">#REF!</definedName>
    <definedName name="_92__123Graph_BSE60_1" hidden="1">#REF!</definedName>
    <definedName name="_96__123Graph_CSE60_3" hidden="1">#REF!</definedName>
    <definedName name="_96__123Graph_FSE60_3" hidden="1">#REF!</definedName>
    <definedName name="_98__123Graph_CSE60_2" hidden="1">#REF!</definedName>
    <definedName name="_AMO_UniqueIdentifier" hidden="1">"'bb6e7ac9-55dc-4a3a-b3d6-ddcc0c27497b'"</definedName>
    <definedName name="_Ant3" hidden="1">{"'banner (abr)'!$A$14:$G$22"}</definedName>
    <definedName name="_AS1" hidden="1">{"comp1",#N/A,FALSE,"COMPS";"footnotes",#N/A,FALSE,"COMPS"}</definedName>
    <definedName name="_asdfasd" hidden="1">#REF!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bdm.0e21bd5d12cd429bb4daf96080b45e13.edm" hidden="1">#REF!</definedName>
    <definedName name="_bdm.154e07a8c3c74b959f943e6a899ab208.edm" hidden="1">#REF!</definedName>
    <definedName name="_bdm.314dc8aa612b47cfae9627a936862410.edm" hidden="1">#REF!</definedName>
    <definedName name="_bdm.65b1f8c0235144c9a7077764a1973f06.edm" hidden="1">#REF!</definedName>
    <definedName name="_bdm.7d80d41c4a7944d2a5d1c5965af6c303.edm" hidden="1">#REF!</definedName>
    <definedName name="_bdm.83a1668826914f9d9c88992524edd094.edm" hidden="1">#REF!</definedName>
    <definedName name="_bdm.a40ff4bd5a4b4373a74530a2fdcc7e4c.edm" hidden="1">#REF!</definedName>
    <definedName name="_bdm.e39dc12b6521457a92f4e45f4041bfe1.edm" hidden="1">#REF!</definedName>
    <definedName name="_cc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_cp92000" hidden="1">{#N/A,#N/A,TRUE,"Caps1-5";#N/A,#N/A,TRUE,"Cap6";#N/A,#N/A,TRUE,"Caps7-8";#N/A,#N/A,TRUE,"Cap9-Resumo";#N/A,#N/A,TRUE,"Cap9-Det-2000";#N/A,#N/A,TRUE,"Cap9-Det-2001";#N/A,#N/A,TRUE,"Caps10-11"}</definedName>
    <definedName name="_d4" hidden="1">{#N/A,#N/A,TRUE,"1842CWN0"}</definedName>
    <definedName name="_d8" hidden="1">{#N/A,#N/A,TRUE,"1842CWN0"}</definedName>
    <definedName name="_DCF1" hidden="1">{#N/A,#N/A,FALSE,"DCF Summary";#N/A,#N/A,FALSE,"Casema";#N/A,#N/A,FALSE,"Casema NoTel";#N/A,#N/A,FALSE,"UK";#N/A,#N/A,FALSE,"RCF";#N/A,#N/A,FALSE,"Intercable CZ";#N/A,#N/A,FALSE,"Interkabel P"}</definedName>
    <definedName name="_df2" hidden="1">{"CONSEJO",#N/A,FALSE,"Dist p0";"CONSEJO",#N/A,FALSE,"Ficha CODICE"}</definedName>
    <definedName name="_df8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_df9" hidden="1">{#N/A,#N/A,TRUE,"1842CWN0"}</definedName>
    <definedName name="_Dist_Bin" hidden="1">#REF!</definedName>
    <definedName name="_Dist_Values" hidden="1">#REF!</definedName>
    <definedName name="_F" hidden="1">{"CONSEJO",#N/A,FALSE,"Dist p0";"CONSEJO",#N/A,FALSE,"Ficha CODICE"}</definedName>
    <definedName name="_FC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_FHE7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Fill" hidden="1">#REF!</definedName>
    <definedName name="_xlnm._FilterDatabase" localSheetId="7" hidden="1">IPC!$B$6:$F$306</definedName>
    <definedName name="_xlnm._FilterDatabase" localSheetId="8" hidden="1">'IPP-Industria'!$B$6:$F$306</definedName>
    <definedName name="_xlnm._FilterDatabase" localSheetId="9" hidden="1">'IPP-Minería'!$B$6:$F$306</definedName>
    <definedName name="_xlnm._FilterDatabase" localSheetId="10" hidden="1">'Paridad Diesel'!$B$6:$F$306</definedName>
    <definedName name="_xlnm._FilterDatabase" localSheetId="3" hidden="1">Resumen!$A$3:$P$32</definedName>
    <definedName name="_xlnm._FilterDatabase" localSheetId="4" hidden="1">'Resumen ($)'!$A$3:$P$32</definedName>
    <definedName name="_xlnm._FilterDatabase" localSheetId="6" hidden="1">'Salario Nominal'!$B$6:$F$306</definedName>
    <definedName name="_xlnm._FilterDatabase" localSheetId="5" hidden="1">'Tipo de Cambio Observado'!$B$6:$F$306</definedName>
    <definedName name="_xlnm._FilterDatabase" hidden="1">#REF!</definedName>
    <definedName name="_j1" hidden="1">{#N/A,#N/A,FALSE,"E-1";#N/A,#N/A,FALSE,"E-2";#N/A,#N/A,FALSE,"F-1";#N/A,#N/A,FALSE,"F-2";#N/A,#N/A,FALSE,"F-3";#N/A,#N/A,FALSE,"F-4";#N/A,#N/A,FALSE,"F-5";#N/A,#N/A,FALSE,"F-6";#N/A,#N/A,FALSE,"Matrix"}</definedName>
    <definedName name="_jy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Key1" hidden="1">#REF!</definedName>
    <definedName name="_Key2" hidden="1">#REF!</definedName>
    <definedName name="_key3" hidden="1">#REF!</definedName>
    <definedName name="_lns72" hidden="1">{#N/A,#N/A,TRUE,"1842CWN0"}</definedName>
    <definedName name="_mm2" hidden="1">{#N/A,#N/A,FALSE,"summary";#N/A,#N/A,FALSE,"SumGraph"}</definedName>
    <definedName name="_new10" hidden="1">{#N/A,#N/A,FALSE,"SMT1";#N/A,#N/A,FALSE,"SMT2";#N/A,#N/A,FALSE,"Summary";#N/A,#N/A,FALSE,"Graphs";#N/A,#N/A,FALSE,"4 Panel"}</definedName>
    <definedName name="_new2" hidden="1">#N/A</definedName>
    <definedName name="_new3" hidden="1">#N/A</definedName>
    <definedName name="_NEW4" hidden="1">{#N/A,#N/A,FALSE,"Full";#N/A,#N/A,FALSE,"Half";#N/A,#N/A,FALSE,"Op Expenses";#N/A,#N/A,FALSE,"Cap Charge";#N/A,#N/A,FALSE,"Cost C";#N/A,#N/A,FALSE,"PP&amp;E";#N/A,#N/A,FALSE,"R&amp;D"}</definedName>
    <definedName name="_no1" hidden="1">{#N/A,#N/A,FALSE,"SMT1";#N/A,#N/A,FALSE,"SMT2";#N/A,#N/A,FALSE,"Summary";#N/A,#N/A,FALSE,"Graphs";#N/A,#N/A,FALSE,"4 Panel"}</definedName>
    <definedName name="_no10" hidden="1">{#N/A,#N/A,FALSE,"SMT1";#N/A,#N/A,FALSE,"SMT2";#N/A,#N/A,FALSE,"Summary";#N/A,#N/A,FALSE,"Graphs";#N/A,#N/A,FALSE,"4 Panel"}</definedName>
    <definedName name="_no11" hidden="1">{#N/A,#N/A,FALSE,"Full";#N/A,#N/A,FALSE,"Half";#N/A,#N/A,FALSE,"Op Expenses";#N/A,#N/A,FALSE,"Cap Charge";#N/A,#N/A,FALSE,"Cost C";#N/A,#N/A,FALSE,"PP&amp;E";#N/A,#N/A,FALSE,"R&amp;D"}</definedName>
    <definedName name="_no12" hidden="1">{#N/A,#N/A,FALSE,"SMT1";#N/A,#N/A,FALSE,"SMT2";#N/A,#N/A,FALSE,"Summary";#N/A,#N/A,FALSE,"Graphs";#N/A,#N/A,FALSE,"4 Panel"}</definedName>
    <definedName name="_no13" hidden="1">{"EVA",#N/A,FALSE,"SMT2";#N/A,#N/A,FALSE,"Summary";#N/A,#N/A,FALSE,"Graphs";#N/A,#N/A,FALSE,"4 Panel"}</definedName>
    <definedName name="_no14" hidden="1">{#N/A,#N/A,FALSE,"Full";#N/A,#N/A,FALSE,"Half";#N/A,#N/A,FALSE,"Op Expenses";#N/A,#N/A,FALSE,"Cap Charge";#N/A,#N/A,FALSE,"Cost C";#N/A,#N/A,FALSE,"PP&amp;E";#N/A,#N/A,FALSE,"R&amp;D"}</definedName>
    <definedName name="_no2" hidden="1">{"EVA",#N/A,FALSE,"SMT2";#N/A,#N/A,FALSE,"Summary";#N/A,#N/A,FALSE,"Graphs";#N/A,#N/A,FALSE,"4 Panel"}</definedName>
    <definedName name="_no3" hidden="1">{#N/A,#N/A,FALSE,"SMT1";#N/A,#N/A,FALSE,"SMT2";#N/A,#N/A,FALSE,"Summary";#N/A,#N/A,FALSE,"Graphs";#N/A,#N/A,FALSE,"4 Panel"}</definedName>
    <definedName name="_no4" hidden="1">{#N/A,#N/A,FALSE,"SMT1";#N/A,#N/A,FALSE,"SMT2";#N/A,#N/A,FALSE,"Summary";#N/A,#N/A,FALSE,"Graphs";#N/A,#N/A,FALSE,"4 Panel"}</definedName>
    <definedName name="_no5" hidden="1">{#N/A,#N/A,FALSE,"Full";#N/A,#N/A,FALSE,"Half";#N/A,#N/A,FALSE,"Op Expenses";#N/A,#N/A,FALSE,"Cap Charge";#N/A,#N/A,FALSE,"Cost C";#N/A,#N/A,FALSE,"PP&amp;E";#N/A,#N/A,FALSE,"R&amp;D"}</definedName>
    <definedName name="_no6" hidden="1">{"EVA",#N/A,FALSE,"SMT2";#N/A,#N/A,FALSE,"Summary";#N/A,#N/A,FALSE,"Graphs";#N/A,#N/A,FALSE,"4 Panel"}</definedName>
    <definedName name="_no7" hidden="1">{"EVA",#N/A,FALSE,"SMT2";#N/A,#N/A,FALSE,"Summary";#N/A,#N/A,FALSE,"Graphs";#N/A,#N/A,FALSE,"4 Panel"}</definedName>
    <definedName name="_no8" hidden="1">{"EVA",#N/A,FALSE,"SMT2";#N/A,#N/A,FALSE,"Summary";#N/A,#N/A,FALSE,"Graphs";#N/A,#N/A,FALSE,"4 Panel"}</definedName>
    <definedName name="_no9" hidden="1">{"EVA",#N/A,FALSE,"SMT2";#N/A,#N/A,FALSE,"Summary";#N/A,#N/A,FALSE,"Graphs";#N/A,#N/A,FALSE,"4 Panel"}</definedName>
    <definedName name="_Ñ" hidden="1">#REF!</definedName>
    <definedName name="_Order1" hidden="1">0</definedName>
    <definedName name="_Order2" hidden="1">0</definedName>
    <definedName name="_Parse_Out" hidden="1">#REF!</definedName>
    <definedName name="_R" hidden="1">{"ANAR",#N/A,FALSE,"Dist total";"MARGEN",#N/A,FALSE,"Dist total";"COMENTARIO",#N/A,FALSE,"Ficha CODICE";"CONSEJO",#N/A,FALSE,"Dist p0";"uno",#N/A,FALSE,"Dist total"}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REV1" hidden="1">{"Graf_Carga Trab",#N/A,FALSE,"Grafi_Carga Trab";"Graf_Venta Flujo",#N/A,FALSE,"Grafi_Carga Trab"}</definedName>
    <definedName name="_REV11" hidden="1">{"Graf_Carga Trab",#N/A,FALSE,"Grafi_Carga Trab";"Graf_Venta Flujo",#N/A,FALSE,"Grafi_Carga Trab"}</definedName>
    <definedName name="_skf45" hidden="1">{#N/A,#N/A,TRUE,"1842CWN0"}</definedName>
    <definedName name="_Sort" hidden="1">#REF!</definedName>
    <definedName name="_sr51" hidden="1">{#N/A,#N/A,TRUE,"INGENIERIA";#N/A,#N/A,TRUE,"COMPRAS";#N/A,#N/A,TRUE,"DIRECCION";#N/A,#N/A,TRUE,"RESUMEN"}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able2_Out" hidden="1">#REF!</definedName>
    <definedName name="_tyl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UEN2" hidden="1">#REF!</definedName>
    <definedName name="_v3" hidden="1">{"CONSEJO",#N/A,FALSE,"Dist p0";"CONSEJO",#N/A,FALSE,"Ficha CODICE"}</definedName>
    <definedName name="_VEX1" hidden="1">{#N/A,#N/A,FALSE,"Costos Contables CIB A 12 1994";#N/A,#N/A,FALSE,"Cuadre Contab. y C. OP"}</definedName>
    <definedName name="_wrn1" hidden="1">{#N/A,#N/A,TRUE,"Est. de Fact.";#N/A,#N/A,TRUE,"Capitulo 19";#N/A,#N/A,TRUE,"Proyecto P855"}</definedName>
    <definedName name="_xs7" hidden="1">{#N/A,#N/A,TRUE,"INGENIERIA";#N/A,#N/A,TRUE,"COMPRAS";#N/A,#N/A,TRUE,"DIRECCION";#N/A,#N/A,TRUE,"RESUMEN"}</definedName>
    <definedName name="_zx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" localSheetId="1">#REF!</definedName>
    <definedName name="a">#REF!</definedName>
    <definedName name="A_impresión_IM" localSheetId="1">#REF!</definedName>
    <definedName name="A_impresión_IM" localSheetId="3">#REF!</definedName>
    <definedName name="A_impresión_IM" localSheetId="4">#REF!</definedName>
    <definedName name="A_impresión_IM">#REF!</definedName>
    <definedName name="A02M310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a6d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aa" hidden="1">{#N/A,#N/A,TRUE,"Pro Forma";#N/A,#N/A,TRUE,"PF_Bal";#N/A,#N/A,TRUE,"PF_INC";#N/A,#N/A,TRUE,"CBE";#N/A,#N/A,TRUE,"SWK"}</definedName>
    <definedName name="aaa" hidden="1">{#N/A,#N/A,TRUE,"financial";#N/A,#N/A,TRUE,"plants"}</definedName>
    <definedName name="AAA_DOCTOPS" hidden="1">"AAA_SET"</definedName>
    <definedName name="AAA_duser" hidden="1">"OFF"</definedName>
    <definedName name="aaaa" hidden="1">{#N/A,#N/A,FALSE,"summary";#N/A,#N/A,FALSE,"SumGraph"}</definedName>
    <definedName name="aaaaa" hidden="1">{"'Feuil1'!$A$1:$Y$50"}</definedName>
    <definedName name="AAAAAAA" hidden="1">{"ANAR",#N/A,FALSE,"Dist total";"MARGEN",#N/A,FALSE,"Dist total";"COMENTARIO",#N/A,FALSE,"Ficha CODICE";"CONSEJO",#N/A,FALSE,"Dist p0";"uno",#N/A,FALSE,"Dist total"}</definedName>
    <definedName name="AAAAAAAAA" hidden="1">{"CONSEJO",#N/A,FALSE,"Dist p0";"CONSEJO",#N/A,FALSE,"Ficha CODICE"}</definedName>
    <definedName name="aaaaaaaaaaaaa" hidden="1">#REF!</definedName>
    <definedName name="AAB_Addin5" hidden="1">"AAB_Description for addin 5,Description for addin 5,Description for addin 5,Description for addin 5,Description for addin 5,Description for addin 5"</definedName>
    <definedName name="ab" hidden="1">{#N/A,#N/A,TRUE,"Pro Forma";#N/A,#N/A,TRUE,"PF_Bal";#N/A,#N/A,TRUE,"PF_INC";#N/A,#N/A,TRUE,"CBE";#N/A,#N/A,TRUE,"SWK"}</definedName>
    <definedName name="ABC" hidden="1">{#N/A,#N/A,FALSE,"Total_OC015";#N/A,#N/A,FALSE,"ADMIN";#N/A,#N/A,FALSE,"PROCES";#N/A,#N/A,FALSE,"mecan";#N/A,#N/A,FALSE,"civil";#N/A,#N/A,FALSE,"CAÑER";#N/A,#N/A,FALSE,"ELEC";#N/A,#N/A,FALSE,"INSTR"}</definedName>
    <definedName name="ABRACADABRA" hidden="1">#REF!</definedName>
    <definedName name="abril" hidden="1">#REF!</definedName>
    <definedName name="ac" hidden="1">{#N/A,#N/A,TRUE,"Pro Forma";#N/A,#N/A,TRUE,"PF_Bal";#N/A,#N/A,TRUE,"PF_INC";#N/A,#N/A,TRUE,"CBE";#N/A,#N/A,TRUE,"SWK"}</definedName>
    <definedName name="AccessDatabase" hidden="1">"M:\Internacional\Cierre septiembre 1999\Análisis varios\Holdings Data.mdb"</definedName>
    <definedName name="ACwvu.STANDARD." hidden="1">#REF!</definedName>
    <definedName name="ad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adas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dASD" hidden="1">{"'banner (abr)'!$A$14:$G$22"}</definedName>
    <definedName name="adasfd" hidden="1">{"'banner (abr)'!$A$14:$G$22"}</definedName>
    <definedName name="addd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addg" hidden="1">{#N/A,#N/A,FALSE,"CBE";#N/A,#N/A,FALSE,"SWK"}</definedName>
    <definedName name="adds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adrian" hidden="1">{#N/A,#N/A,FALSE,"TOC";#N/A,#N/A,FALSE,"ASS";#N/A,#N/A,FALSE,"CF";#N/A,#N/A,FALSE,"FUEL&amp;MTC"}</definedName>
    <definedName name="adsad" hidden="1">#REF!</definedName>
    <definedName name="adsda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dssad" hidden="1">#REF!</definedName>
    <definedName name="AE" hidden="1">{"'banner (abr)'!$A$14:$G$22"}</definedName>
    <definedName name="aec" hidden="1">{#N/A,#N/A,FALSE,"summary";#N/A,#N/A,FALSE,"SumGraph"}</definedName>
    <definedName name="aes" hidden="1">{"CONSEJO",#N/A,FALSE,"Dist p0";"CONSEJO",#N/A,FALSE,"Ficha CODICE"}</definedName>
    <definedName name="af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g" hidden="1">{#N/A,#N/A,FALSE,"PXP-TOTAL Modif";"vis2",#N/A,FALSE,"PXP-AÑO";"Vis1",#N/A,FALSE,"PXP-AÑO"}</definedName>
    <definedName name="agp" hidden="1">{"'banner (abr)'!$A$14:$G$22"}</definedName>
    <definedName name="agua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Ajusteinf" hidden="1">{#N/A,#N/A,FALSE,"Costos Productos 6A";#N/A,#N/A,FALSE,"Costo Unitario Total H-94-12"}</definedName>
    <definedName name="AJUSTPTO" hidden="1">{#N/A,#N/A,FALSE,"Costos Productos 6A";#N/A,#N/A,FALSE,"Costo Unitario Total H-94-12"}</definedName>
    <definedName name="akfkd" hidden="1">{#N/A,#N/A,TRUE,"1842CWN0"}</definedName>
    <definedName name="alex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alfa" localSheetId="11">'[1]paper benavente'!$L$10</definedName>
    <definedName name="alfa" localSheetId="1">#REF!</definedName>
    <definedName name="alfa" localSheetId="12">'[1]paper benavente'!$L$10</definedName>
    <definedName name="alfa">#REF!</definedName>
    <definedName name="Alt.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mor" hidden="1">{"MO(BASE)",#N/A,FALSE,"MO(BASE)";"MO(BASE)1",#N/A,FALSE,"MO(BASE)";"MO(BASE)2",#N/A,FALSE,"MO(BASE)"}</definedName>
    <definedName name="ANALIS" hidden="1">{"ANAR",#N/A,FALSE,"Dist total";"MARGEN",#N/A,FALSE,"Dist total";"COMENTARIO",#N/A,FALSE,"Ficha CODICE";"CONSEJO",#N/A,FALSE,"Dist p0";"uno",#N/A,FALSE,"Dist total"}</definedName>
    <definedName name="Anexo" hidden="1">{"'input-data'!$B$5:$R$22"}</definedName>
    <definedName name="ANEXO1" hidden="1">{#N/A,#N/A,FALSE,"Costos Contables CIB A 12 1994";#N/A,#N/A,FALSE,"Cuadre Contab. y C. OP"}</definedName>
    <definedName name="Anexo2" hidden="1">{"'input-data'!$B$5:$R$22"}</definedName>
    <definedName name="anscount" hidden="1">1</definedName>
    <definedName name="ANTEC" hidden="1">{#N/A,#N/A,FALSE,"TEC 01";#N/A,#N/A,FALSE,"TEC 02";#N/A,#N/A,FALSE,"TEC 03";#N/A,#N/A,FALSE,"TEC 04";#N/A,#N/A,FALSE,"TEC 05";#N/A,#N/A,FALSE,"TEC 06";#N/A,#N/A,FALSE,"Form. Aseg. Calid.";#N/A,#N/A,FALSE,"TEC 07A";#N/A,#N/A,FALSE,"TEC 07B";#N/A,#N/A,FALSE,"TEC 07C";#N/A,#N/A,FALSE,"TEC 08";#N/A,#N/A,FALSE,"TEC 09";#N/A,#N/A,FALSE,"TEC 10";#N/A,#N/A,FALSE,"TEC 11";#N/A,#N/A,FALSE,"ECO 01";#N/A,#N/A,FALSE,"ECO 2";#N/A,#N/A,FALSE,"ECO 03";#N/A,#N/A,FALSE,"ECO-04";#N/A,#N/A,FALSE,"ECO-05";#N/A,#N/A,FALSE,"ECO-06";#N/A,#N/A,FALSE,"ECO-07";#N/A,#N/A,FALSE,"ECO-08"}</definedName>
    <definedName name="ANTENA3" hidden="1">{"'banner (abr)'!$A$14:$G$22"}</definedName>
    <definedName name="antonio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anunciostext2" hidden="1">{"'banner (abr)'!$A$14:$G$22"}</definedName>
    <definedName name="AÑO" localSheetId="1">#REF!</definedName>
    <definedName name="AÑO">#REF!</definedName>
    <definedName name="appendix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aq" hidden="1">{"ANAR",#N/A,FALSE,"Dist total";"MARGEN",#N/A,FALSE,"Dist total";"COMENTARIO",#N/A,FALSE,"Ficha CODICE";"CONSEJO",#N/A,FALSE,"Dist p0";"uno",#N/A,FALSE,"Dist total"}</definedName>
    <definedName name="_xlnm.Print_Area" localSheetId="3">Resumen!$A$1:$I$80</definedName>
    <definedName name="_xlnm.Print_Area" localSheetId="4">'Resumen ($)'!$A$1:$I$80</definedName>
    <definedName name="aRGENTINA" hidden="1">#REF!</definedName>
    <definedName name="as" hidden="1">{"comp1",#N/A,FALSE,"COMPS";"footnotes",#N/A,FALSE,"COMPS"}</definedName>
    <definedName name="AS2DocOpenMode" hidden="1">"AS2DocumentEdit"</definedName>
    <definedName name="AS2HasNoAutoHeaderFooter" hidden="1">" "</definedName>
    <definedName name="asa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asd" hidden="1">{"CONSEJO",#N/A,FALSE,"Dist p0";"CONSEJO",#N/A,FALSE,"Ficha CODICE"}</definedName>
    <definedName name="asdaf" hidden="1">{"uno",#N/A,FALSE,"Dist total";"COMENTARIO",#N/A,FALSE,"Ficha CODICE"}</definedName>
    <definedName name="asdasd" hidden="1">#REF!</definedName>
    <definedName name="asdf" hidden="1">{#N/A,#N/A,FALSE,"Calc";#N/A,#N/A,FALSE,"Sensitivity";#N/A,#N/A,FALSE,"LT Earn.Dil.";#N/A,#N/A,FALSE,"Dil. AVP"}</definedName>
    <definedName name="asdfas" hidden="1">{"comp1",#N/A,FALSE,"COMPS";"footnotes",#N/A,FALSE,"COMPS"}</definedName>
    <definedName name="asdrgy" hidden="1">{"'banner (abr)'!$A$14:$G$22"}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ea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asrggsdfa" hidden="1">#REF!</definedName>
    <definedName name="ass" hidden="1">{"PYGP",#N/A,TRUE,"PandL";"BALANCEP",#N/A,TRUE,"BS";"Estado Cash Flow",#N/A,TRUE,"CFlow";"debt",#N/A,TRUE,"Debt";"worcap",#N/A,TRUE,"WorCap";"Analisis Impuestos",#N/A,TRUE,"Tax"}</definedName>
    <definedName name="ausucua" hidden="1">{#N/A,#N/A,FALSE,"TOC";#N/A,#N/A,FALSE,"ASS";#N/A,#N/A,FALSE,"CF";#N/A,#N/A,FALSE,"FUEL&amp;MTC"}</definedName>
    <definedName name="autobuses" hidden="1">{"'banner (abr)'!$A$14:$G$22"}</definedName>
    <definedName name="avc" hidden="1">{#N/A,#N/A,FALSE,"Total_OC015";#N/A,#N/A,FALSE,"ADMIN";#N/A,#N/A,FALSE,"PROCES";#N/A,#N/A,FALSE,"mecan";#N/A,#N/A,FALSE,"civil";#N/A,#N/A,FALSE,"CAÑER";#N/A,#N/A,FALSE,"ELEC";#N/A,#N/A,FALSE,"INSTR"}</definedName>
    <definedName name="avdd" hidden="1">{#N/A,#N/A,FALSE,"Calc";#N/A,#N/A,FALSE,"Sensitivity";#N/A,#N/A,FALSE,"LT Earn.Dil.";#N/A,#N/A,FALSE,"Dil. AVP"}</definedName>
    <definedName name="az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BAL" hidden="1">{"CONSEJO",#N/A,FALSE,"Dist p0";"CONSEJO",#N/A,FALSE,"Ficha CODICE"}</definedName>
    <definedName name="Balance_Energético">#REF!</definedName>
    <definedName name="Banco_dados_IM" localSheetId="1">#REF!</definedName>
    <definedName name="Banco_dados_IM">#REF!</definedName>
    <definedName name="_xlnm.Database" localSheetId="1">#REF!</definedName>
    <definedName name="_xlnm.Database">#REF!</definedName>
    <definedName name="Bases" hidden="1">{"CONSEJO",#N/A,FALSE,"Dist p0";"CONSEJO",#N/A,FALSE,"Ficha CODICE"}</definedName>
    <definedName name="bb" hidden="1">{"uno",#N/A,FALSE,"Dist total";"COMENTARIO",#N/A,FALSE,"Ficha CODICE"}</definedName>
    <definedName name="bbb" hidden="1">{"'Feuil1'!$A$1:$Y$50"}</definedName>
    <definedName name="BBBB" hidden="1">{"PYGT",#N/A,FALSE,"PYG";"ACTIT",#N/A,FALSE,"BCE_GRAL-ACTIVO";"PASIT",#N/A,FALSE,"BCE_GRAL-PASIVO-PATRIM";"CAJAT",#N/A,FALSE,"CAJA"}</definedName>
    <definedName name="BBBBB" hidden="1">{"ANAR",#N/A,FALSE,"Dist total";"MARGEN",#N/A,FALSE,"Dist total";"COMENTARIO",#N/A,FALSE,"Ficha CODICE";"CONSEJO",#N/A,FALSE,"Dist p0";"uno",#N/A,FALSE,"Dist total"}</definedName>
    <definedName name="BBBBBBB" hidden="1">{"CONSEJO",#N/A,FALSE,"Dist p0";"CONSEJO",#N/A,FALSE,"Ficha CODICE"}</definedName>
    <definedName name="BBBBBBBB" hidden="1">{"uno",#N/A,FALSE,"Dist total";"COMENTARIO",#N/A,FALSE,"Ficha CODICE"}</definedName>
    <definedName name="bbc" hidden="1">{#N/A,#N/A,TRUE,"1842CWN0"}</definedName>
    <definedName name="beta" localSheetId="11">'[1]paper benavente'!$L$8</definedName>
    <definedName name="beta" localSheetId="1">#REF!</definedName>
    <definedName name="beta" localSheetId="12">'[1]paper benavente'!$L$8</definedName>
    <definedName name="beta">#REF!</definedName>
    <definedName name="bf" hidden="1">{"CONSEJO",#N/A,FALSE,"Dist p0";"CONSEJO",#N/A,FALSE,"Ficha CODICE"}</definedName>
    <definedName name="BG" hidden="1">#REF!</definedName>
    <definedName name="bgbg" hidden="1">{"comps2_1",#N/A,FALSE,"Comps2";"comps2_2",#N/A,FALSE,"Comps2";"comps2_3",#N/A,FALSE,"Comps2";"comps2_4",#N/A,FALSE,"Comps2";"comps2_5",#N/A,FALSE,"Comps2"}</definedName>
    <definedName name="bgbgf" hidden="1">{"DCF",#N/A,FALSE,"DCF"}</definedName>
    <definedName name="bghh" hidden="1">{"Informe 1_Consolidado",#N/A,FALSE,"Cons.";"Informe 1_Tunel",#N/A,FALSE,"Cons.";"Informe 1_Melip",#N/A,FALSE,"Cons.";"Informe 1_Guall",#N/A,FALSE,"Cons.";"Informe 1_Sara L",#N/A,FALSE,"Cons.";"Informe 1_Quellon",#N/A,FALSE,"Cons.";"Informe 1_Biolix",#N/A,FALSE,"Cons.";"Informe 1_Oficina",#N/A,FALSE,"Cons.";"Informe 1_Consorcio",#N/A,FALSE,"Cons."}</definedName>
    <definedName name="bhd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bi" hidden="1">{#N/A,#N/A,FALSE,"F-01";#N/A,#N/A,FALSE,"F-01";#N/A,#N/A,FALSE,"F-01"}</definedName>
    <definedName name="Bilans" hidden="1">{#N/A,#N/A,FALSE,"F-01";#N/A,#N/A,FALSE,"F-01";#N/A,#N/A,FALSE,"F-01"}</definedName>
    <definedName name="BILANS30.07.2002" hidden="1">{#N/A,#N/A,FALSE,"F-01";#N/A,#N/A,FALSE,"F-01";#N/A,#N/A,FALSE,"F-01"}</definedName>
    <definedName name="blackberry2" hidden="1">{"'banner (abr)'!$A$14:$G$22"}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16" hidden="1">#REF!</definedName>
    <definedName name="BLPH17" hidden="1">#REF!</definedName>
    <definedName name="BLPH18" hidden="1">#REF!</definedName>
    <definedName name="BLPH19" hidden="1">#REF!</definedName>
    <definedName name="BLPH2" hidden="1">#REF!</definedName>
    <definedName name="BLPH20" hidden="1">#REF!</definedName>
    <definedName name="BLPH21" hidden="1">#REF!</definedName>
    <definedName name="BLPH22" hidden="1">#REF!</definedName>
    <definedName name="BLPH23" hidden="1">#REF!</definedName>
    <definedName name="BLPH24" hidden="1">#REF!</definedName>
    <definedName name="BLPH25" hidden="1">#REF!</definedName>
    <definedName name="BLPH26" hidden="1">#REF!</definedName>
    <definedName name="BLPH27" hidden="1">#REF!</definedName>
    <definedName name="BLPH28" hidden="1">#REF!</definedName>
    <definedName name="BLPH29" hidden="1">#REF!</definedName>
    <definedName name="BLPH3" hidden="1">#REF!</definedName>
    <definedName name="BLPH30" hidden="1">#REF!</definedName>
    <definedName name="BLPH31" hidden="1">#REF!</definedName>
    <definedName name="BLPH32" hidden="1">#REF!</definedName>
    <definedName name="BLPH33" hidden="1">#REF!</definedName>
    <definedName name="BLPH34" hidden="1">#REF!</definedName>
    <definedName name="BLPH35" hidden="1">#REF!</definedName>
    <definedName name="BLPH36" hidden="1">#REF!</definedName>
    <definedName name="BLPH37" hidden="1">#REF!</definedName>
    <definedName name="BLPH38" hidden="1">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LPH9" hidden="1">#REF!</definedName>
    <definedName name="brys" hidden="1">#REF!</definedName>
    <definedName name="BT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bvnbf" hidden="1">{"'banner (abr)'!$A$14:$G$22"}</definedName>
    <definedName name="BX" hidden="1">{"ANAR",#N/A,FALSE,"Dist total";"MARGEN",#N/A,FALSE,"Dist total";"COMENTARIO",#N/A,FALSE,"Ficha CODICE";"CONSEJO",#N/A,FALSE,"Dist p0";"uno",#N/A,FALSE,"Dist total"}</definedName>
    <definedName name="CA" hidden="1">#REF!</definedName>
    <definedName name="CABCELAR" hidden="1">{#N/A,#N/A,FALSE,"Costos Productos 6A";#N/A,#N/A,FALSE,"Costo Unitario Total H-94-12"}</definedName>
    <definedName name="Cable" hidden="1">{#N/A,#N/A,FALSE,"Operations";#N/A,#N/A,FALSE,"Financials"}</definedName>
    <definedName name="Cable2" hidden="1">{#N/A,#N/A,FALSE,"Operations";#N/A,#N/A,FALSE,"Financials"}</definedName>
    <definedName name="calidad" hidden="1">{"CONSEJO",#N/A,FALSE,"Dist p0";"CONSEJO",#N/A,FALSE,"Ficha CODICE"}</definedName>
    <definedName name="CALIDAD3" hidden="1">{#N/A,#N/A,FALSE,"Costos Productos 6A";#N/A,#N/A,FALSE,"Costo Unitario Total H-94-12"}</definedName>
    <definedName name="CAPEX_Out" hidden="1">#REF!</definedName>
    <definedName name="carlitron" hidden="1">{"CONSEJO",#N/A,FALSE,"Dist p0";"CONSEJO",#N/A,FALSE,"Ficha CODICE"}</definedName>
    <definedName name="carta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CARTA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CARTAS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cas" hidden="1">{"ANAR",#N/A,FALSE,"Dist total";"MARGEN",#N/A,FALSE,"Dist total";"COMENTARIO",#N/A,FALSE,"Ficha CODICE";"CONSEJO",#N/A,FALSE,"Dist p0";"uno",#N/A,FALSE,"Dist total"}</definedName>
    <definedName name="casa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CATL1" hidden="1">{"CONSEJO",#N/A,FALSE,"Dist p0";"CONSEJO",#N/A,FALSE,"Ficha CODICE"}</definedName>
    <definedName name="CBWorkbookPriority" hidden="1">-74887307</definedName>
    <definedName name="cc" hidden="1">{#N/A,#N/A,FALSE,"CBE";#N/A,#N/A,FALSE,"SWK"}</definedName>
    <definedName name="ccc" hidden="1">{"'Feuil1'!$A$1:$Y$50"}</definedName>
    <definedName name="cd" hidden="1">{"uno",#N/A,FALSE,"Dist total";"COMENTARIO",#N/A,FALSE,"Ficha CODICE"}</definedName>
    <definedName name="cdfgrtfd" hidden="1">#REF!</definedName>
    <definedName name="CESAR" hidden="1">{#N/A,#N/A,FALSE,"Costos Productos 6A";#N/A,#N/A,FALSE,"Costo Unitario Total H-94-12"}</definedName>
    <definedName name="CHACA" hidden="1">#REF!</definedName>
    <definedName name="chancay" hidden="1">{#N/A,#N/A,FALSE,"COMERCIAL";#N/A,#N/A,FALSE,"inversiones";#N/A,#N/A,FALSE,"pro5";#N/A,#N/A,FALSE,"mor -irre mes";#N/A,#N/A,FALSE,"irregulare"}</definedName>
    <definedName name="Change" hidden="1">#N/A</definedName>
    <definedName name="Change2" hidden="1">#N/A</definedName>
    <definedName name="Change3" hidden="1">#N/A</definedName>
    <definedName name="Change4" hidden="1">#N/A</definedName>
    <definedName name="ChangeRange" hidden="1">#REF!</definedName>
    <definedName name="ChangeRange2" hidden="1">#N/A</definedName>
    <definedName name="Chnge" hidden="1">#N/A</definedName>
    <definedName name="ChngeRange" hidden="1">#N/A</definedName>
    <definedName name="CHSFH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ciao" hidden="1">#N/A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ne" hidden="1">{"'banner (abr)'!$A$14:$G$22"}</definedName>
    <definedName name="cine2" hidden="1">{"'banner (abr)'!$A$14:$G$22"}</definedName>
    <definedName name="cinema4" hidden="1">{"'banner (abr)'!$A$14:$G$22"}</definedName>
    <definedName name="CIQWBGuid" hidden="1">"84ca78f6-06f8-4965-8373-79875c11175c"</definedName>
    <definedName name="Circuito" hidden="1">{"'banner (abr)'!$A$14:$G$22"}</definedName>
    <definedName name="Civil" hidden="1">{#N/A,#N/A,FALSE,"SMT1";#N/A,#N/A,FALSE,"SMT2";#N/A,#N/A,FALSE,"Summary";#N/A,#N/A,FALSE,"Graphs";#N/A,#N/A,FALSE,"4 Panel"}</definedName>
    <definedName name="civilb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cjsa" hidden="1">#REF!</definedName>
    <definedName name="clientes" hidden="1">#REF!</definedName>
    <definedName name="COASIN" hidden="1">{#N/A,#N/A,FALSE,"Graficos"}</definedName>
    <definedName name="ColumnNames">[2]data!$A$1:$YL$1</definedName>
    <definedName name="Combinas" hidden="1">{"'banner (abr)'!$A$14:$G$22"}</definedName>
    <definedName name="Comparable" hidden="1">{"First Page",#N/A,FALSE,"Surfactants LBO";"Second Page",#N/A,FALSE,"Surfactants LBO"}</definedName>
    <definedName name="compras" hidden="1">3</definedName>
    <definedName name="CONSO" hidden="1">{"MO(BASE)",#N/A,FALSE,"MO(BASE)";"MO(BASE)1",#N/A,FALSE,"MO(BASE)";"MO(BASE)2",#N/A,FALSE,"MO(BASE)"}</definedName>
    <definedName name="CONSTRUCCION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consultoria" hidden="1">{#N/A,#N/A,FALSE,"Calc";#N/A,#N/A,FALSE,"Sensitivity";#N/A,#N/A,FALSE,"LT Earn.Dil.";#N/A,#N/A,FALSE,"Dil. AVP"}</definedName>
    <definedName name="consum" hidden="1">{"'Sheet2'!$A$3:$B$17"}</definedName>
    <definedName name="CONT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CONTABLE" hidden="1">{#N/A,#N/A,FALSE,"CIBHA05A";#N/A,#N/A,FALSE,"CIBHA05B"}</definedName>
    <definedName name="CONTABLES" hidden="1">{#N/A,#N/A,FALSE,"Costos Productos 6A";#N/A,#N/A,FALSE,"Costo Unitario Total H-94-12"}</definedName>
    <definedName name="ContentsHelp" hidden="1">#REF!</definedName>
    <definedName name="control" hidden="1">{#N/A,#N/A,FALSE,"Graficos"}</definedName>
    <definedName name="cooper2" hidden="1">{#N/A,#N/A,TRUE,"Pro Forma";#N/A,#N/A,TRUE,"PF_Bal";#N/A,#N/A,TRUE,"PF_INC";#N/A,#N/A,TRUE,"CBE";#N/A,#N/A,TRUE,"SWK"}</definedName>
    <definedName name="copia" hidden="1">{"CONSEJO",#N/A,FALSE,"Dist p0";"CONSEJO",#N/A,FALSE,"Ficha CODICE"}</definedName>
    <definedName name="corte" hidden="1">{#N/A,#N/A,FALSE,"COMERCIAL";#N/A,#N/A,FALSE,"inversiones";#N/A,#N/A,FALSE,"pro5";#N/A,#N/A,FALSE,"mor -irre mes";#N/A,#N/A,FALSE,"irregulare"}</definedName>
    <definedName name="cosots" hidden="1">{"Graf_Carga Trab",#N/A,FALSE,"Grafi_Carga Trab";"Graf_Venta Flujo",#N/A,FALSE,"Grafi_Carga Trab"}</definedName>
    <definedName name="cost04" hidden="1">{#N/A,#N/A,FALSE,"Costos Productos 6A";#N/A,#N/A,FALSE,"Costo Unitario Total H-94-12"}</definedName>
    <definedName name="Costa" hidden="1">{"ANAR",#N/A,FALSE,"Dist total";"MARGEN",#N/A,FALSE,"Dist total";"COMENTARIO",#N/A,FALSE,"Ficha CODICE";"CONSEJO",#N/A,FALSE,"Dist p0";"uno",#N/A,FALSE,"Dist total"}</definedName>
    <definedName name="Costanera" hidden="1">{"ANAR",#N/A,FALSE,"Dist total";"MARGEN",#N/A,FALSE,"Dist total";"COMENTARIO",#N/A,FALSE,"Ficha CODICE";"CONSEJO",#N/A,FALSE,"Dist p0";"uno",#N/A,FALSE,"Dist total"}</definedName>
    <definedName name="COSTCONTAB" hidden="1">{#N/A,#N/A,FALSE,"Costos Productos 6A";#N/A,#N/A,FALSE,"Costo Unitario Total H-94-12"}</definedName>
    <definedName name="costivos" hidden="1">{#N/A,#N/A,FALSE,"Costos Productos 6A";#N/A,#N/A,FALSE,"Costo Unitario Total H-94-12"}</definedName>
    <definedName name="costoperativos" hidden="1">{#N/A,#N/A,FALSE,"Costos Productos 6A";#N/A,#N/A,FALSE,"Costo Unitario Total H-94-12"}</definedName>
    <definedName name="costos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costos04" hidden="1">{#N/A,#N/A,FALSE,"Costos Productos 6A";#N/A,#N/A,FALSE,"Costo Unitario Total H-94-12"}</definedName>
    <definedName name="Costos1" hidden="1">{#N/A,#N/A,FALSE,"Full";#N/A,#N/A,FALSE,"Half";#N/A,#N/A,FALSE,"Op Expenses";#N/A,#N/A,FALSE,"Cap Charge";#N/A,#N/A,FALSE,"Cost C";#N/A,#N/A,FALSE,"PP&amp;E";#N/A,#N/A,FALSE,"R&amp;D"}</definedName>
    <definedName name="costos2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CPI">#REF!</definedName>
    <definedName name="CPI0">#REF!</definedName>
    <definedName name="CreateTable" hidden="1">#REF!</definedName>
    <definedName name="_xlnm.Criteria" hidden="1">{#N/A,#N/A,FALSE,"GRAFICO";#N/A,#N/A,FALSE,"CAJA (2)";#N/A,#N/A,FALSE,"TERCEROS-PROMEDIO";#N/A,#N/A,FALSE,"CAJA";#N/A,#N/A,FALSE,"INGRESOS1995-2003";#N/A,#N/A,FALSE,"GASTOS1995-2003"}</definedName>
    <definedName name="CRUDOS" hidden="1">{#N/A,#N/A,FALSE,"CIBHA05A";#N/A,#N/A,FALSE,"CIBHA05B"}</definedName>
    <definedName name="cualquiera" hidden="1">{"uno",#N/A,FALSE,"Dist total";"COMENTARIO",#N/A,FALSE,"Ficha CODICE"}</definedName>
    <definedName name="cub" hidden="1">{#N/A,#N/A,FALSE,"RESUMEN";#N/A,#N/A,FALSE,"GG-GI";#N/A,#N/A,FALSE,"AMB";#N/A,#N/A,FALSE,"EyR";#N/A,#N/A,FALSE,"UCP";#N/A,#N/A,FALSE,"IND";#N/A,#N/A,FALSE,"LR";#N/A,#N/A,FALSE,"PRV";#N/A,#N/A,FALSE,"TÚNELES";#N/A,#N/A,FALSE,"IDT";#N/A,#N/A,FALSE,"ING"}</definedName>
    <definedName name="cuenta" hidden="1">{"CONSEJO",#N/A,FALSE,"Dist p0";"CONSEJO",#N/A,FALSE,"Ficha CODICE"}</definedName>
    <definedName name="cv" hidden="1">#REF!</definedName>
    <definedName name="cv_05073" hidden="1">#REF!</definedName>
    <definedName name="cvdlfbelbfvxl" hidden="1">{"CONSEJO",#N/A,FALSE,"Dist p0";"CONSEJO",#N/A,FALSE,"Ficha CODICE"}</definedName>
    <definedName name="cvgn" hidden="1">#REF!</definedName>
    <definedName name="Cwvu.COMPRIMIDA." hidden="1">#REF!,#REF!</definedName>
    <definedName name="Cwvu.GREY_ALL." hidden="1">#REF!</definedName>
    <definedName name="Cwvu.STANDARD." hidden="1">#REF!,#REF!,#REF!</definedName>
    <definedName name="da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daasa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dad" hidden="1">{#N/A,#N/A,FALSE,"Total_OC015";#N/A,#N/A,FALSE,"ADMIN";#N/A,#N/A,FALSE,"PROCES";#N/A,#N/A,FALSE,"mecan";#N/A,#N/A,FALSE,"civil";#N/A,#N/A,FALSE,"CAÑER";#N/A,#N/A,FALSE,"ELEC";#N/A,#N/A,FALSE,"INSTR"}</definedName>
    <definedName name="dafda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das" hidden="1">{"ANAR",#N/A,FALSE,"Dist total";"MARGEN",#N/A,FALSE,"Dist total";"COMENTARIO",#N/A,FALSE,"Ficha CODICE";"CONSEJO",#N/A,FALSE,"Dist p0";"uno",#N/A,FALSE,"Dist total"}</definedName>
    <definedName name="datos" hidden="1">#REF!</definedName>
    <definedName name="datos2" hidden="1">#REF!</definedName>
    <definedName name="dd" hidden="1">{"EVA",#N/A,FALSE,"SMT2";#N/A,#N/A,FALSE,"Summary";#N/A,#N/A,FALSE,"Graphs";#N/A,#N/A,FALSE,"4 Panel"}</definedName>
    <definedName name="ddd" hidden="1">{#N/A,#N/A,FALSE,"Calc";#N/A,#N/A,FALSE,"Sensitivity";#N/A,#N/A,FALSE,"LT Earn.Dil.";#N/A,#N/A,FALSE,"Dil. AVP"}</definedName>
    <definedName name="dddd" hidden="1">{"ANAR",#N/A,FALSE,"Dist total";"MARGEN",#N/A,FALSE,"Dist total";"COMENTARIO",#N/A,FALSE,"Ficha CODICE";"CONSEJO",#N/A,FALSE,"Dist p0";"uno",#N/A,FALSE,"Dist total"}</definedName>
    <definedName name="ddddd" hidden="1">{"Informe 1_Consolidado",#N/A,FALSE,"Cons.";"Informe 1_Tunel",#N/A,FALSE,"Cons.";"Informe 1_Melip",#N/A,FALSE,"Cons.";"Informe 1_Guall",#N/A,FALSE,"Cons.";"Informe 1_Sara L",#N/A,FALSE,"Cons.";"Informe 1_Quellon",#N/A,FALSE,"Cons.";"Informe 1_Biolix",#N/A,FALSE,"Cons.";"Informe 1_Oficina",#N/A,FALSE,"Cons.";"Informe 1_Consorcio",#N/A,FALSE,"Cons."}</definedName>
    <definedName name="dddddd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ddddddd" hidden="1">{"ANAR",#N/A,FALSE,"Dist total";"MARGEN",#N/A,FALSE,"Dist total";"COMENTARIO",#N/A,FALSE,"Ficha CODICE";"CONSEJO",#N/A,FALSE,"Dist p0";"uno",#N/A,FALSE,"Dist total"}</definedName>
    <definedName name="DDDDDDDD" hidden="1">{#N/A,#N/A,FALSE,"GRAFICO";#N/A,#N/A,FALSE,"CAJA (2)";#N/A,#N/A,FALSE,"TERCEROS-PROMEDIO";#N/A,#N/A,FALSE,"CAJA";#N/A,#N/A,FALSE,"INGRESOS1995-2003";#N/A,#N/A,FALSE,"GASTOS1995-2003"}</definedName>
    <definedName name="dddddddddd" hidden="1">{"ANAR",#N/A,FALSE,"Dist total";"MARGEN",#N/A,FALSE,"Dist total";"COMENTARIO",#N/A,FALSE,"Ficha CODICE";"CONSEJO",#N/A,FALSE,"Dist p0";"uno",#N/A,FALSE,"Dist total"}</definedName>
    <definedName name="ddf" hidden="1">{#N/A,#N/A,TRUE,"INGENIERIA";#N/A,#N/A,TRUE,"COMPRAS";#N/A,#N/A,TRUE,"DIRECCION";#N/A,#N/A,TRUE,"RESUMEN"}</definedName>
    <definedName name="ddvom" hidden="1">{#N/A,#N/A,TRUE,"1842CWN0"}</definedName>
    <definedName name="de" hidden="1">{"comp1",#N/A,FALSE,"COMPS";"footnotes",#N/A,FALSE,"COMPS"}</definedName>
    <definedName name="dede" hidden="1">{"comp1",#N/A,FALSE,"COMPS";"footnotes",#N/A,FALSE,"COMPS"}</definedName>
    <definedName name="DeleteRange" hidden="1">#REF!</definedName>
    <definedName name="DeleteTable" hidden="1">#REF!</definedName>
    <definedName name="DESARROLLOSRIODELMEDIO" hidden="1">{#N/A,#N/A,FALSE,"summary";#N/A,#N/A,FALSE,"SumGraph"}</definedName>
    <definedName name="DESFRE" hidden="1">{#N/A,#N/A,FALSE,"GRAFICO";#N/A,#N/A,FALSE,"CAJA (2)";#N/A,#N/A,FALSE,"TERCEROS-PROMEDIO";#N/A,#N/A,FALSE,"CAJA";#N/A,#N/A,FALSE,"INGRESOS1995-2003";#N/A,#N/A,FALSE,"GASTOS1995-2003"}</definedName>
    <definedName name="DEUDA" hidden="1">{"ANAR",#N/A,FALSE,"Dist total";"MARGEN",#N/A,FALSE,"Dist total";"COMENTARIO",#N/A,FALSE,"Ficha CODICE";"CONSEJO",#N/A,FALSE,"Dist p0";"uno",#N/A,FALSE,"Dist total"}</definedName>
    <definedName name="df" hidden="1">{"definitions",#N/A,TRUE,"Definitions";"out1",#N/A,TRUE,"Valuation";"out2",#N/A,TRUE,"Valuation";"out3",#N/A,TRUE,"Valuation";"out4",#N/A,TRUE,"Valuation";"out",#N/A,TRUE,"Efficiency";"out1",#N/A,TRUE,"Growth,Margin,Rev Split";"out2",#N/A,TRUE,"Growth,Margin,Rev Split";"out1",#N/A,TRUE,"Financial Ratios";"out2",#N/A,TRUE,"Financial Ratios";"outeg",#N/A,TRUE,"Efficiency";"test1",#N/A,TRUE,"Prices";"test2",#N/A,TRUE,"Prices";"test3",#N/A,TRUE,"Prices";"test1",#N/A,TRUE,"Segments";"test2",#N/A,TRUE,"Segments";"in",#N/A,TRUE,"Country";"in",#N/A,TRUE,"Housekeeping"}</definedName>
    <definedName name="dfas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dfd" hidden="1">{"comp1",#N/A,FALSE,"COMPS";"footnotes",#N/A,FALSE,"COMPS"}</definedName>
    <definedName name="dfg" hidden="1">{"uno",#N/A,FALSE,"Dist total";"COMENTARIO",#N/A,FALSE,"Ficha CODICE"}</definedName>
    <definedName name="dfgdfg" hidden="1">{"Title",#N/A,FALSE,"Title";"Info",#N/A,FALSE,"Title";"Contents",#N/A,FALSE,"Title";"Sec.1",#N/A,FALSE,"Title";"Output1",#N/A,FALSE,"Output";"Sec.2",#N/A,FALSE,"Title";"Graph1",#N/A,FALSE,"Output";"Graph2",#N/A,FALSE,"Output";"Sec.3",#N/A,FALSE,"Title";"Gap1",#N/A,FALSE,"Output";"Sec.4",#N/A,FALSE,"Title";"Model_all",#N/A,FALSE,"Autostrade S.p.A."}</definedName>
    <definedName name="DFGF" hidden="1">{"'banner (abr)'!$A$14:$G$22"}</definedName>
    <definedName name="DFGH" hidden="1">{"'banner (abr)'!$A$14:$G$22"}</definedName>
    <definedName name="dfhd" hidden="1">{#N/A,#N/A,FALSE,"GRAFICO";#N/A,#N/A,FALSE,"CAJA (2)";#N/A,#N/A,FALSE,"TERCEROS-PROMEDIO";#N/A,#N/A,FALSE,"CAJA";#N/A,#N/A,FALSE,"INGRESOS1995-2003";#N/A,#N/A,FALSE,"GASTOS1995-2003"}</definedName>
    <definedName name="dfhgdfh" hidden="1">{"'banner (abr)'!$A$14:$G$22"}</definedName>
    <definedName name="dfj" hidden="1">{#N/A,#N/A,TRUE,"INGENIERIA";#N/A,#N/A,TRUE,"COMPRAS";#N/A,#N/A,TRUE,"DIRECCION";#N/A,#N/A,TRUE,"RESUMEN"}</definedName>
    <definedName name="dfjdf" hidden="1">{"'banner (abr)'!$A$14:$G$22"}</definedName>
    <definedName name="dgasd" hidden="1">{#N/A,#N/A,TRUE,"1842CWN0"}</definedName>
    <definedName name="dgasg" hidden="1">{#N/A,#N/A,TRUE,"INGENIERIA";#N/A,#N/A,TRUE,"COMPRAS";#N/A,#N/A,TRUE,"DIRECCION";#N/A,#N/A,TRUE,"RESUMEN"}</definedName>
    <definedName name="dhg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dhjdb53" hidden="1">{#N/A,#N/A,TRUE,"1842CWN0"}</definedName>
    <definedName name="DiscMan_ShowVariable" hidden="1">1</definedName>
    <definedName name="djdbsc" hidden="1">{#N/A,#N/A,TRUE,"1842CWN0"}</definedName>
    <definedName name="djkdhbdv" hidden="1">{#N/A,#N/A,TRUE,"1842CWN0"}</definedName>
    <definedName name="dkdk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dldjdb" hidden="1">{#N/A,#N/A,TRUE,"INGENIERIA";#N/A,#N/A,TRUE,"COMPRAS";#N/A,#N/A,TRUE,"DIRECCION";#N/A,#N/A,TRUE,"RESUMEN"}</definedName>
    <definedName name="DME_Dirty" hidden="1">"False"</definedName>
    <definedName name="DOL0">#REF!</definedName>
    <definedName name="DOLAR">#REF!</definedName>
    <definedName name="Dolares" hidden="1">#REF!</definedName>
    <definedName name="DSAF" hidden="1">{"'banner (abr)'!$A$14:$G$22"}</definedName>
    <definedName name="DSDSDS" hidden="1">{"Auditoría Interna",#N/A,FALSE,"General "}</definedName>
    <definedName name="dtu" hidden="1">{#N/A,#N/A,TRUE,"financial";#N/A,#N/A,TRUE,"plants"}</definedName>
    <definedName name="dvklsbn" hidden="1">{#N/A,#N/A,TRUE,"INGENIERIA";#N/A,#N/A,TRUE,"COMPRAS";#N/A,#N/A,TRUE,"DIRECCION";#N/A,#N/A,TRUE,"RESUMEN"}</definedName>
    <definedName name="dyhu" hidden="1">{"'banner (abr)'!$A$14:$G$22"}</definedName>
    <definedName name="e" hidden="1">{"ANAR",#N/A,FALSE,"Dist total";"MARGEN",#N/A,FALSE,"Dist total";"COMENTARIO",#N/A,FALSE,"Ficha CODICE";"CONSEJO",#N/A,FALSE,"Dist p0";"uno",#N/A,FALSE,"Dist total"}</definedName>
    <definedName name="EBITDA_x_negocios_mensual" hidden="1">#REF!</definedName>
    <definedName name="EbitdaPTO2012Acumulado" hidden="1">#REF!</definedName>
    <definedName name="ECO" hidden="1">{#N/A,#N/A,FALSE,"TEC 01";#N/A,#N/A,FALSE,"TEC 02";#N/A,#N/A,FALSE,"TEC 03";#N/A,#N/A,FALSE,"TEC 04";#N/A,#N/A,FALSE,"TEC 05A";#N/A,#N/A,FALSE,"TEC 05B";#N/A,#N/A,FALSE,"TEC 05C";#N/A,#N/A,FALSE,"TEC 05D";#N/A,#N/A,FALSE,"TEC 06";#N/A,#N/A,FALSE,"TEC 07";#N/A,#N/A,FALSE,"TEC 08";#N/A,#N/A,FALSE,"TEC 09";#N/A,#N/A,FALSE,"TEC 10";#N/A,#N/A,FALSE,"TEC 13";#N/A,#N/A,FALSE,"ECO 01";#N/A,#N/A,FALSE,"ECO 02";#N/A,#N/A,FALSE,"ECO 03"}</definedName>
    <definedName name="ed" hidden="1">{"uno",#N/A,FALSE,"Dist total";"COMENTARIO",#N/A,FALSE,"Ficha CODICE"}</definedName>
    <definedName name="ed5dyx" hidden="1">{#N/A,#N/A,FALSE,"CBE";#N/A,#N/A,FALSE,"SWK"}</definedName>
    <definedName name="edd" hidden="1">{#N/A,#N/A,FALSE,"TOC";#N/A,#N/A,FALSE,"ASS";#N/A,#N/A,FALSE,"CF";#N/A,#N/A,FALSE,"FUEL&amp;MTC"}</definedName>
    <definedName name="edp" hidden="1">{"assumption 50 50",#N/A,TRUE,"Merger";"has gets cash",#N/A,TRUE,"Merger";"accretion dilution",#N/A,TRUE,"Merger";"comparison credit stats",#N/A,TRUE,"Merger";"pf credit stats",#N/A,TRUE,"Merger";"pf sheets",#N/A,TRUE,"Merger"}</definedName>
    <definedName name="edr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ee" hidden="1">{#N/A,#N/A,TRUE,"INGENIERIA";#N/A,#N/A,TRUE,"COMPRAS";#N/A,#N/A,TRUE,"DIRECCION";#N/A,#N/A,TRUE,"RESUMEN"}</definedName>
    <definedName name="eea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EEE" hidden="1">{"uno",#N/A,FALSE,"Dist total";"COMENTARIO",#N/A,FALSE,"Ficha CODICE"}</definedName>
    <definedName name="eeee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EEEEEEE" hidden="1">{"ANAR",#N/A,FALSE,"Dist total";"MARGEN",#N/A,FALSE,"Dist total";"COMENTARIO",#N/A,FALSE,"Ficha CODICE";"CONSEJO",#N/A,FALSE,"Dist p0";"uno",#N/A,FALSE,"Dist total"}</definedName>
    <definedName name="eeert" hidden="1">{"CONSEJO",#N/A,FALSE,"Dist p0";"CONSEJO",#N/A,FALSE,"Ficha CODICE"}</definedName>
    <definedName name="eer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ees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eeww" hidden="1">{"uno",#N/A,FALSE,"Dist total";"COMENTARIO",#N/A,FALSE,"Ficha CODICE"}</definedName>
    <definedName name="efecto_precio" hidden="1">#REF!</definedName>
    <definedName name="efwerf" hidden="1">{#N/A,#N/A,FALSE,"Graficos"}</definedName>
    <definedName name="efy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ejbd84" hidden="1">{#N/A,#N/A,TRUE,"1842CWN0"}</definedName>
    <definedName name="ekc" hidden="1">{#N/A,#N/A,TRUE,"INGENIERIA";#N/A,#N/A,TRUE,"COMPRAS";#N/A,#N/A,TRUE,"DIRECCION";#N/A,#N/A,TRUE,"RESUMEN"}</definedName>
    <definedName name="elast_ing_cp" localSheetId="11">'[1]elasticidades y otros supuestos'!$D$5</definedName>
    <definedName name="elast_ing_cp" localSheetId="1">#REF!</definedName>
    <definedName name="elast_ing_cp" localSheetId="12">'[1]elasticidades y otros supuestos'!$D$5</definedName>
    <definedName name="elast_ing_cp">#REF!</definedName>
    <definedName name="elast_ing_lp" localSheetId="11">'[1]elasticidades y otros supuestos'!$E$5</definedName>
    <definedName name="elast_ing_lp" localSheetId="1">#REF!</definedName>
    <definedName name="elast_ing_lp" localSheetId="12">'[1]elasticidades y otros supuestos'!$E$5</definedName>
    <definedName name="elast_ing_lp">#REF!</definedName>
    <definedName name="emily" hidden="1">{#N/A,#N/A,FALSE,"Calc";#N/A,#N/A,FALSE,"Sensitivity";#N/A,#N/A,FALSE,"LT Earn.Dil.";#N/A,#N/A,FALSE,"Dil. AVP"}</definedName>
    <definedName name="Endesaa" hidden="1">{#N/A,#N/A,FALSE,"COMERCIAL";#N/A,#N/A,FALSE,"inversiones";#N/A,#N/A,FALSE,"pro5";#N/A,#N/A,FALSE,"mor -irre mes";#N/A,#N/A,FALSE,"irregulare"}</definedName>
    <definedName name="epe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eq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equ" hidden="1">{#N/A,#N/A,TRUE,"Est. de Fact.";#N/A,#N/A,TRUE,"Capitulo 19";#N/A,#N/A,TRUE,"Proyecto P855"}</definedName>
    <definedName name="equi" hidden="1">{#N/A,#N/A,FALSE,"Total_OC015";#N/A,#N/A,FALSE,"ADMIN";#N/A,#N/A,FALSE,"PROCES";#N/A,#N/A,FALSE,"mecan";#N/A,#N/A,FALSE,"civil";#N/A,#N/A,FALSE,"CAÑER";#N/A,#N/A,FALSE,"ELEC";#N/A,#N/A,FALSE,"INSTR"}</definedName>
    <definedName name="equu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er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erd" hidden="1">{#N/A,#N/A,FALSE,"IC_Global";#N/A,#N/A,FALSE,"IC_Global (98-f)";#N/A,#N/A,FALSE,"Inc";#N/A,#N/A,FALSE,"CAMBIOS (2)";#N/A,#N/A,FALSE,"EXPL Inc.";#N/A,#N/A,FALSE,"HITOS98";#N/A,#N/A,FALSE,"CURVA ""S"" GLOBAL ";#N/A,#N/A,FALSE,"CURVA ""S"" 1998 "}</definedName>
    <definedName name="ERT" hidden="1">#REF!</definedName>
    <definedName name="ertert" hidden="1">{#N/A,#N/A,FALSE,"GRAFICO";#N/A,#N/A,FALSE,"CAJA (2)";#N/A,#N/A,FALSE,"TERCEROS-PROMEDIO";#N/A,#N/A,FALSE,"CAJA";#N/A,#N/A,FALSE,"INGRESOS1995-2003";#N/A,#N/A,FALSE,"GASTOS1995-2003"}</definedName>
    <definedName name="ertertet" hidden="1">{"PYGT",#N/A,FALSE,"PYG";"ACTIT",#N/A,FALSE,"BCE_GRAL-ACTIVO";"PASIT",#N/A,FALSE,"BCE_GRAL-PASIVO-PATRIM";"CAJAT",#N/A,FALSE,"CAJA"}</definedName>
    <definedName name="ertertetr" hidden="1">{#N/A,#N/A,FALSE,"Aging Summary";#N/A,#N/A,FALSE,"Ratio Analysis";#N/A,#N/A,FALSE,"Test 120 Day Accts";#N/A,#N/A,FALSE,"Tickmarks"}</definedName>
    <definedName name="ERTYYUU" hidden="1">#REF!</definedName>
    <definedName name="erytf" hidden="1">{#N/A,#N/A,FALSE,"TOC";#N/A,#N/A,FALSE,"ASS";#N/A,#N/A,FALSE,"CF";#N/A,#N/A,FALSE,"FUEL&amp;MTC"}</definedName>
    <definedName name="este" hidden="1">{"PYGT",#N/A,FALSE,"PYG";"ACTIT",#N/A,FALSE,"BCE_GRAL-ACTIVO";"PASIT",#N/A,FALSE,"BCE_GRAL-PASIVO-PATRIM";"CAJAT",#N/A,FALSE,"CAJA"}</definedName>
    <definedName name="ESTEWW" hidden="1">{#N/A,#N/A,FALSE,"GRAFICO";#N/A,#N/A,FALSE,"CAJA (2)";#N/A,#N/A,FALSE,"TERCEROS-PROMEDIO";#N/A,#N/A,FALSE,"CAJA";#N/A,#N/A,FALSE,"INGRESOS1995-2003";#N/A,#N/A,FALSE,"GASTOS1995-2003"}</definedName>
    <definedName name="estre" hidden="1">{#N/A,#N/A,FALSE,"GRAFICO";#N/A,#N/A,FALSE,"CAJA (2)";#N/A,#N/A,FALSE,"TERCEROS-PROMEDIO";#N/A,#N/A,FALSE,"CAJA";#N/A,#N/A,FALSE,"INGRESOS1995-2003";#N/A,#N/A,FALSE,"GASTOS1995-2003"}</definedName>
    <definedName name="etp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ety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ev.Calculation" hidden="1">-4135</definedName>
    <definedName name="ev.Initialized" hidden="1">FALSE</definedName>
    <definedName name="EV__LASTREFTIME__" hidden="1">38555.5292708333</definedName>
    <definedName name="EXPFIS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expo" hidden="1">{"'banner (abr)'!$A$14:$G$22"}</definedName>
    <definedName name="ext" hidden="1">{"'banner (abr)'!$A$14:$G$22"}</definedName>
    <definedName name="Exterior" hidden="1">{"'banner (abr)'!$A$14:$G$22"}</definedName>
    <definedName name="exterior100" hidden="1">{"'banner (abr)'!$A$14:$G$22"}</definedName>
    <definedName name="exterior2" hidden="1">{"'banner (abr)'!$A$14:$G$22"}</definedName>
    <definedName name="exterior3" hidden="1">{"'banner (abr)'!$A$14:$G$22"}</definedName>
    <definedName name="exterior4ç" hidden="1">{"'banner (abr)'!$A$14:$G$22"}</definedName>
    <definedName name="exteriorre" hidden="1">{"'banner (abr)'!$A$14:$G$22"}</definedName>
    <definedName name="FACY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falat" hidden="1">{"'banner (abr)'!$A$14:$G$22"}</definedName>
    <definedName name="falsey" hidden="1">{"'banner (abr)'!$A$14:$G$22"}</definedName>
    <definedName name="fd" hidden="1">{#N/A,#N/A,FALSE,"TOC";#N/A,#N/A,FALSE,"ASS";#N/A,#N/A,FALSE,"CF";#N/A,#N/A,FALSE,"FUEL&amp;MTC"}</definedName>
    <definedName name="fdaa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fdas" hidden="1">{"uno",#N/A,FALSE,"Dist total";"COMENTARIO",#N/A,FALSE,"Ficha CODICE"}</definedName>
    <definedName name="fdasfd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FDD_0_0" hidden="1">"A30681"</definedName>
    <definedName name="FDD_0_1" hidden="1">"A31047"</definedName>
    <definedName name="FDD_0_10" hidden="1">"A34334"</definedName>
    <definedName name="FDD_0_11" hidden="1">"A34699"</definedName>
    <definedName name="FDD_0_12" hidden="1">"A35064"</definedName>
    <definedName name="FDD_0_13" hidden="1">"A35430"</definedName>
    <definedName name="FDD_0_14" hidden="1">"A35795"</definedName>
    <definedName name="FDD_0_2" hidden="1">"A31412"</definedName>
    <definedName name="FDD_0_3" hidden="1">"A31777"</definedName>
    <definedName name="FDD_0_4" hidden="1">"A32142"</definedName>
    <definedName name="FDD_0_5" hidden="1">"A32508"</definedName>
    <definedName name="FDD_0_6" hidden="1">"A32873"</definedName>
    <definedName name="FDD_0_7" hidden="1">"A33238"</definedName>
    <definedName name="FDD_0_8" hidden="1">"A33603"</definedName>
    <definedName name="FDD_0_9" hidden="1">"A33969"</definedName>
    <definedName name="FDD_1_0" hidden="1">"U25569"</definedName>
    <definedName name="FDD_10_0" hidden="1">"A25569"</definedName>
    <definedName name="FDD_100_0" hidden="1">"A25569"</definedName>
    <definedName name="FDD_101_0" hidden="1">"A25569"</definedName>
    <definedName name="FDD_102_0" hidden="1">"A25569"</definedName>
    <definedName name="FDD_103_0" hidden="1">"A25569"</definedName>
    <definedName name="FDD_104_0" hidden="1">"A25569"</definedName>
    <definedName name="FDD_105_0" hidden="1">"A25569"</definedName>
    <definedName name="FDD_106_0" hidden="1">"A25569"</definedName>
    <definedName name="FDD_107_0" hidden="1">"A25569"</definedName>
    <definedName name="FDD_108_0" hidden="1">"A25569"</definedName>
    <definedName name="FDD_109_0" hidden="1">"A25569"</definedName>
    <definedName name="FDD_11_0" hidden="1">"A25569"</definedName>
    <definedName name="FDD_110_0" hidden="1">"A25569"</definedName>
    <definedName name="FDD_111_0" hidden="1">"A25569"</definedName>
    <definedName name="FDD_112_0" hidden="1">"A25569"</definedName>
    <definedName name="FDD_113_0" hidden="1">"A25569"</definedName>
    <definedName name="FDD_114_0" hidden="1">"A25569"</definedName>
    <definedName name="FDD_115_0" hidden="1">"A25569"</definedName>
    <definedName name="FDD_116_0" hidden="1">"A25569"</definedName>
    <definedName name="FDD_117_0" hidden="1">"A30681"</definedName>
    <definedName name="FDD_117_1" hidden="1">"A31047"</definedName>
    <definedName name="FDD_117_10" hidden="1">"A34334"</definedName>
    <definedName name="FDD_117_11" hidden="1">"A34699"</definedName>
    <definedName name="FDD_117_12" hidden="1">"A35064"</definedName>
    <definedName name="FDD_117_13" hidden="1">"A35430"</definedName>
    <definedName name="FDD_117_14" hidden="1">"A35795"</definedName>
    <definedName name="FDD_117_2" hidden="1">"A31412"</definedName>
    <definedName name="FDD_117_3" hidden="1">"A31777"</definedName>
    <definedName name="FDD_117_4" hidden="1">"A32142"</definedName>
    <definedName name="FDD_117_5" hidden="1">"A32508"</definedName>
    <definedName name="FDD_117_6" hidden="1">"A32873"</definedName>
    <definedName name="FDD_117_7" hidden="1">"A33238"</definedName>
    <definedName name="FDD_117_8" hidden="1">"A33603"</definedName>
    <definedName name="FDD_117_9" hidden="1">"A33969"</definedName>
    <definedName name="FDD_118_0" hidden="1">"A30681"</definedName>
    <definedName name="FDD_118_1" hidden="1">"A31047"</definedName>
    <definedName name="FDD_118_10" hidden="1">"A34334"</definedName>
    <definedName name="FDD_118_11" hidden="1">"A34699"</definedName>
    <definedName name="FDD_118_12" hidden="1">"A35064"</definedName>
    <definedName name="FDD_118_13" hidden="1">"A35430"</definedName>
    <definedName name="FDD_118_14" hidden="1">"A35795"</definedName>
    <definedName name="FDD_118_2" hidden="1">"A31412"</definedName>
    <definedName name="FDD_118_3" hidden="1">"A31777"</definedName>
    <definedName name="FDD_118_4" hidden="1">"A32142"</definedName>
    <definedName name="FDD_118_5" hidden="1">"A32508"</definedName>
    <definedName name="FDD_118_6" hidden="1">"A32873"</definedName>
    <definedName name="FDD_118_7" hidden="1">"A33238"</definedName>
    <definedName name="FDD_118_8" hidden="1">"A33603"</definedName>
    <definedName name="FDD_118_9" hidden="1">"A33969"</definedName>
    <definedName name="FDD_119_0" hidden="1">"A30681"</definedName>
    <definedName name="FDD_119_1" hidden="1">"A31047"</definedName>
    <definedName name="FDD_119_10" hidden="1">"A34334"</definedName>
    <definedName name="FDD_119_11" hidden="1">"A34699"</definedName>
    <definedName name="FDD_119_12" hidden="1">"A35064"</definedName>
    <definedName name="FDD_119_13" hidden="1">"A35430"</definedName>
    <definedName name="FDD_119_14" hidden="1">"A35795"</definedName>
    <definedName name="FDD_119_2" hidden="1">"A31412"</definedName>
    <definedName name="FDD_119_3" hidden="1">"A31777"</definedName>
    <definedName name="FDD_119_4" hidden="1">"A32142"</definedName>
    <definedName name="FDD_119_5" hidden="1">"A32508"</definedName>
    <definedName name="FDD_119_6" hidden="1">"A32873"</definedName>
    <definedName name="FDD_119_7" hidden="1">"A33238"</definedName>
    <definedName name="FDD_119_8" hidden="1">"A33603"</definedName>
    <definedName name="FDD_119_9" hidden="1">"A33969"</definedName>
    <definedName name="FDD_12_0" hidden="1">"A25569"</definedName>
    <definedName name="FDD_120_0" hidden="1">"A30681"</definedName>
    <definedName name="FDD_120_1" hidden="1">"A31047"</definedName>
    <definedName name="FDD_120_10" hidden="1">"A34334"</definedName>
    <definedName name="FDD_120_11" hidden="1">"A34699"</definedName>
    <definedName name="FDD_120_12" hidden="1">"A35064"</definedName>
    <definedName name="FDD_120_13" hidden="1">"A35430"</definedName>
    <definedName name="FDD_120_14" hidden="1">"A35795"</definedName>
    <definedName name="FDD_120_2" hidden="1">"A31412"</definedName>
    <definedName name="FDD_120_3" hidden="1">"A31777"</definedName>
    <definedName name="FDD_120_4" hidden="1">"A32142"</definedName>
    <definedName name="FDD_120_5" hidden="1">"A32508"</definedName>
    <definedName name="FDD_120_6" hidden="1">"A32873"</definedName>
    <definedName name="FDD_120_7" hidden="1">"A33238"</definedName>
    <definedName name="FDD_120_8" hidden="1">"A33603"</definedName>
    <definedName name="FDD_120_9" hidden="1">"A33969"</definedName>
    <definedName name="FDD_121_0" hidden="1">"A30681"</definedName>
    <definedName name="FDD_121_1" hidden="1">"A31047"</definedName>
    <definedName name="FDD_121_10" hidden="1">"A34334"</definedName>
    <definedName name="FDD_121_11" hidden="1">"A34699"</definedName>
    <definedName name="FDD_121_12" hidden="1">"A35064"</definedName>
    <definedName name="FDD_121_13" hidden="1">"A35430"</definedName>
    <definedName name="FDD_121_14" hidden="1">"A35795"</definedName>
    <definedName name="FDD_121_2" hidden="1">"A31412"</definedName>
    <definedName name="FDD_121_3" hidden="1">"A31777"</definedName>
    <definedName name="FDD_121_4" hidden="1">"A32142"</definedName>
    <definedName name="FDD_121_5" hidden="1">"A32508"</definedName>
    <definedName name="FDD_121_6" hidden="1">"A32873"</definedName>
    <definedName name="FDD_121_7" hidden="1">"A33238"</definedName>
    <definedName name="FDD_121_8" hidden="1">"A33603"</definedName>
    <definedName name="FDD_121_9" hidden="1">"A33969"</definedName>
    <definedName name="FDD_122_0" hidden="1">"A30681"</definedName>
    <definedName name="FDD_122_1" hidden="1">"A31047"</definedName>
    <definedName name="FDD_122_10" hidden="1">"A34334"</definedName>
    <definedName name="FDD_122_11" hidden="1">"A34699"</definedName>
    <definedName name="FDD_122_12" hidden="1">"A35064"</definedName>
    <definedName name="FDD_122_13" hidden="1">"A35430"</definedName>
    <definedName name="FDD_122_14" hidden="1">"A35795"</definedName>
    <definedName name="FDD_122_2" hidden="1">"A31412"</definedName>
    <definedName name="FDD_122_3" hidden="1">"A31777"</definedName>
    <definedName name="FDD_122_4" hidden="1">"A32142"</definedName>
    <definedName name="FDD_122_5" hidden="1">"A32508"</definedName>
    <definedName name="FDD_122_6" hidden="1">"A32873"</definedName>
    <definedName name="FDD_122_7" hidden="1">"A33238"</definedName>
    <definedName name="FDD_122_8" hidden="1">"A33603"</definedName>
    <definedName name="FDD_122_9" hidden="1">"A33969"</definedName>
    <definedName name="FDD_123_0" hidden="1">"A30681"</definedName>
    <definedName name="FDD_123_1" hidden="1">"A31047"</definedName>
    <definedName name="FDD_123_10" hidden="1">"A34334"</definedName>
    <definedName name="FDD_123_11" hidden="1">"A34699"</definedName>
    <definedName name="FDD_123_12" hidden="1">"A35064"</definedName>
    <definedName name="FDD_123_13" hidden="1">"A35430"</definedName>
    <definedName name="FDD_123_14" hidden="1">"A35795"</definedName>
    <definedName name="FDD_123_2" hidden="1">"A31412"</definedName>
    <definedName name="FDD_123_3" hidden="1">"A31777"</definedName>
    <definedName name="FDD_123_4" hidden="1">"A32142"</definedName>
    <definedName name="FDD_123_5" hidden="1">"A32508"</definedName>
    <definedName name="FDD_123_6" hidden="1">"A32873"</definedName>
    <definedName name="FDD_123_7" hidden="1">"A33238"</definedName>
    <definedName name="FDD_123_8" hidden="1">"A33603"</definedName>
    <definedName name="FDD_123_9" hidden="1">"A33969"</definedName>
    <definedName name="FDD_124_0" hidden="1">"A30681"</definedName>
    <definedName name="FDD_124_1" hidden="1">"A31047"</definedName>
    <definedName name="FDD_124_10" hidden="1">"A34334"</definedName>
    <definedName name="FDD_124_11" hidden="1">"A34699"</definedName>
    <definedName name="FDD_124_12" hidden="1">"A35064"</definedName>
    <definedName name="FDD_124_13" hidden="1">"A35430"</definedName>
    <definedName name="FDD_124_14" hidden="1">"A35795"</definedName>
    <definedName name="FDD_124_2" hidden="1">"A31412"</definedName>
    <definedName name="FDD_124_3" hidden="1">"A31777"</definedName>
    <definedName name="FDD_124_4" hidden="1">"A32142"</definedName>
    <definedName name="FDD_124_5" hidden="1">"A32508"</definedName>
    <definedName name="FDD_124_6" hidden="1">"A32873"</definedName>
    <definedName name="FDD_124_7" hidden="1">"A33238"</definedName>
    <definedName name="FDD_124_8" hidden="1">"A33603"</definedName>
    <definedName name="FDD_124_9" hidden="1">"A33969"</definedName>
    <definedName name="FDD_125_0" hidden="1">"A30681"</definedName>
    <definedName name="FDD_125_1" hidden="1">"A31047"</definedName>
    <definedName name="FDD_125_10" hidden="1">"A34334"</definedName>
    <definedName name="FDD_125_11" hidden="1">"A34699"</definedName>
    <definedName name="FDD_125_12" hidden="1">"A35064"</definedName>
    <definedName name="FDD_125_13" hidden="1">"A35430"</definedName>
    <definedName name="FDD_125_14" hidden="1">"A35795"</definedName>
    <definedName name="FDD_125_2" hidden="1">"A31412"</definedName>
    <definedName name="FDD_125_3" hidden="1">"A31777"</definedName>
    <definedName name="FDD_125_4" hidden="1">"A32142"</definedName>
    <definedName name="FDD_125_5" hidden="1">"A32508"</definedName>
    <definedName name="FDD_125_6" hidden="1">"A32873"</definedName>
    <definedName name="FDD_125_7" hidden="1">"A33238"</definedName>
    <definedName name="FDD_125_8" hidden="1">"A33603"</definedName>
    <definedName name="FDD_125_9" hidden="1">"A33969"</definedName>
    <definedName name="FDD_126_0" hidden="1">"A30681"</definedName>
    <definedName name="FDD_126_1" hidden="1">"A31047"</definedName>
    <definedName name="FDD_126_10" hidden="1">"A34334"</definedName>
    <definedName name="FDD_126_11" hidden="1">"A34699"</definedName>
    <definedName name="FDD_126_12" hidden="1">"A35064"</definedName>
    <definedName name="FDD_126_13" hidden="1">"A35430"</definedName>
    <definedName name="FDD_126_14" hidden="1">"A35795"</definedName>
    <definedName name="FDD_126_2" hidden="1">"A31412"</definedName>
    <definedName name="FDD_126_3" hidden="1">"A31777"</definedName>
    <definedName name="FDD_126_4" hidden="1">"A32142"</definedName>
    <definedName name="FDD_126_5" hidden="1">"A32508"</definedName>
    <definedName name="FDD_126_6" hidden="1">"A32873"</definedName>
    <definedName name="FDD_126_7" hidden="1">"A33238"</definedName>
    <definedName name="FDD_126_8" hidden="1">"A33603"</definedName>
    <definedName name="FDD_126_9" hidden="1">"A33969"</definedName>
    <definedName name="FDD_127_0" hidden="1">"A30681"</definedName>
    <definedName name="FDD_127_1" hidden="1">"A31047"</definedName>
    <definedName name="FDD_127_10" hidden="1">"A34334"</definedName>
    <definedName name="FDD_127_11" hidden="1">"A34699"</definedName>
    <definedName name="FDD_127_12" hidden="1">"A35064"</definedName>
    <definedName name="FDD_127_13" hidden="1">"A35430"</definedName>
    <definedName name="FDD_127_14" hidden="1">"A35795"</definedName>
    <definedName name="FDD_127_2" hidden="1">"A31412"</definedName>
    <definedName name="FDD_127_3" hidden="1">"A31777"</definedName>
    <definedName name="FDD_127_4" hidden="1">"A32142"</definedName>
    <definedName name="FDD_127_5" hidden="1">"A32508"</definedName>
    <definedName name="FDD_127_6" hidden="1">"A32873"</definedName>
    <definedName name="FDD_127_7" hidden="1">"A33238"</definedName>
    <definedName name="FDD_127_8" hidden="1">"A33603"</definedName>
    <definedName name="FDD_127_9" hidden="1">"A33969"</definedName>
    <definedName name="FDD_128_0" hidden="1">"A30681"</definedName>
    <definedName name="FDD_128_1" hidden="1">"A31047"</definedName>
    <definedName name="FDD_128_10" hidden="1">"A34334"</definedName>
    <definedName name="FDD_128_11" hidden="1">"A34699"</definedName>
    <definedName name="FDD_128_12" hidden="1">"A35064"</definedName>
    <definedName name="FDD_128_13" hidden="1">"A35430"</definedName>
    <definedName name="FDD_128_14" hidden="1">"A35795"</definedName>
    <definedName name="FDD_128_2" hidden="1">"A31412"</definedName>
    <definedName name="FDD_128_3" hidden="1">"A31777"</definedName>
    <definedName name="FDD_128_4" hidden="1">"A32142"</definedName>
    <definedName name="FDD_128_5" hidden="1">"A32508"</definedName>
    <definedName name="FDD_128_6" hidden="1">"A32873"</definedName>
    <definedName name="FDD_128_7" hidden="1">"A33238"</definedName>
    <definedName name="FDD_128_8" hidden="1">"A33603"</definedName>
    <definedName name="FDD_128_9" hidden="1">"A33969"</definedName>
    <definedName name="FDD_129_0" hidden="1">"A30681"</definedName>
    <definedName name="FDD_129_1" hidden="1">"A31047"</definedName>
    <definedName name="FDD_129_10" hidden="1">"A34334"</definedName>
    <definedName name="FDD_129_11" hidden="1">"A34699"</definedName>
    <definedName name="FDD_129_12" hidden="1">"A35064"</definedName>
    <definedName name="FDD_129_13" hidden="1">"A35430"</definedName>
    <definedName name="FDD_129_14" hidden="1">"A35795"</definedName>
    <definedName name="FDD_129_2" hidden="1">"A31412"</definedName>
    <definedName name="FDD_129_3" hidden="1">"A31777"</definedName>
    <definedName name="FDD_129_4" hidden="1">"A32142"</definedName>
    <definedName name="FDD_129_5" hidden="1">"A32508"</definedName>
    <definedName name="FDD_129_6" hidden="1">"A32873"</definedName>
    <definedName name="FDD_129_7" hidden="1">"A33238"</definedName>
    <definedName name="FDD_129_8" hidden="1">"A33603"</definedName>
    <definedName name="FDD_129_9" hidden="1">"A33969"</definedName>
    <definedName name="FDD_13_0" hidden="1">"A25569"</definedName>
    <definedName name="FDD_130_0" hidden="1">"A30681"</definedName>
    <definedName name="FDD_130_1" hidden="1">"A31047"</definedName>
    <definedName name="FDD_130_10" hidden="1">"A34334"</definedName>
    <definedName name="FDD_130_11" hidden="1">"A34699"</definedName>
    <definedName name="FDD_130_12" hidden="1">"A35064"</definedName>
    <definedName name="FDD_130_13" hidden="1">"A35430"</definedName>
    <definedName name="FDD_130_14" hidden="1">"A35795"</definedName>
    <definedName name="FDD_130_2" hidden="1">"A31412"</definedName>
    <definedName name="FDD_130_3" hidden="1">"A31777"</definedName>
    <definedName name="FDD_130_4" hidden="1">"A32142"</definedName>
    <definedName name="FDD_130_5" hidden="1">"A32508"</definedName>
    <definedName name="FDD_130_6" hidden="1">"A32873"</definedName>
    <definedName name="FDD_130_7" hidden="1">"A33238"</definedName>
    <definedName name="FDD_130_8" hidden="1">"A33603"</definedName>
    <definedName name="FDD_130_9" hidden="1">"A33969"</definedName>
    <definedName name="FDD_131_0" hidden="1">"A30681"</definedName>
    <definedName name="FDD_131_1" hidden="1">"A31047"</definedName>
    <definedName name="FDD_131_10" hidden="1">"A34334"</definedName>
    <definedName name="FDD_131_11" hidden="1">"A34699"</definedName>
    <definedName name="FDD_131_12" hidden="1">"A35064"</definedName>
    <definedName name="FDD_131_13" hidden="1">"A35430"</definedName>
    <definedName name="FDD_131_14" hidden="1">"A35795"</definedName>
    <definedName name="FDD_131_2" hidden="1">"A31412"</definedName>
    <definedName name="FDD_131_3" hidden="1">"A31777"</definedName>
    <definedName name="FDD_131_4" hidden="1">"A32142"</definedName>
    <definedName name="FDD_131_5" hidden="1">"A32508"</definedName>
    <definedName name="FDD_131_6" hidden="1">"A32873"</definedName>
    <definedName name="FDD_131_7" hidden="1">"A33238"</definedName>
    <definedName name="FDD_131_8" hidden="1">"A33603"</definedName>
    <definedName name="FDD_131_9" hidden="1">"A33969"</definedName>
    <definedName name="FDD_132_0" hidden="1">"U30681"</definedName>
    <definedName name="FDD_132_1" hidden="1">"U31047"</definedName>
    <definedName name="FDD_132_10" hidden="1">"U34334"</definedName>
    <definedName name="FDD_132_11" hidden="1">"U34699"</definedName>
    <definedName name="FDD_132_12" hidden="1">"U35064"</definedName>
    <definedName name="FDD_132_13" hidden="1">"U35430"</definedName>
    <definedName name="FDD_132_14" hidden="1">"U35795"</definedName>
    <definedName name="FDD_132_2" hidden="1">"U31412"</definedName>
    <definedName name="FDD_132_3" hidden="1">"U31777"</definedName>
    <definedName name="FDD_132_4" hidden="1">"U32142"</definedName>
    <definedName name="FDD_132_5" hidden="1">"U32508"</definedName>
    <definedName name="FDD_132_6" hidden="1">"U32873"</definedName>
    <definedName name="FDD_132_7" hidden="1">"U33238"</definedName>
    <definedName name="FDD_132_8" hidden="1">"U33603"</definedName>
    <definedName name="FDD_132_9" hidden="1">"U33969"</definedName>
    <definedName name="FDD_133_0" hidden="1">"A30681"</definedName>
    <definedName name="FDD_133_1" hidden="1">"A31047"</definedName>
    <definedName name="FDD_133_10" hidden="1">"A34334"</definedName>
    <definedName name="FDD_133_11" hidden="1">"A34699"</definedName>
    <definedName name="FDD_133_12" hidden="1">"A35064"</definedName>
    <definedName name="FDD_133_13" hidden="1">"A35430"</definedName>
    <definedName name="FDD_133_14" hidden="1">"A35795"</definedName>
    <definedName name="FDD_133_2" hidden="1">"A31412"</definedName>
    <definedName name="FDD_133_3" hidden="1">"A31777"</definedName>
    <definedName name="FDD_133_4" hidden="1">"A32142"</definedName>
    <definedName name="FDD_133_5" hidden="1">"A32508"</definedName>
    <definedName name="FDD_133_6" hidden="1">"A32873"</definedName>
    <definedName name="FDD_133_7" hidden="1">"A33238"</definedName>
    <definedName name="FDD_133_8" hidden="1">"A33603"</definedName>
    <definedName name="FDD_133_9" hidden="1">"A33969"</definedName>
    <definedName name="FDD_134_0" hidden="1">"A30681"</definedName>
    <definedName name="FDD_134_1" hidden="1">"A31047"</definedName>
    <definedName name="FDD_134_10" hidden="1">"A34334"</definedName>
    <definedName name="FDD_134_11" hidden="1">"A34699"</definedName>
    <definedName name="FDD_134_12" hidden="1">"A35064"</definedName>
    <definedName name="FDD_134_13" hidden="1">"A35430"</definedName>
    <definedName name="FDD_134_14" hidden="1">"A35795"</definedName>
    <definedName name="FDD_134_2" hidden="1">"A31412"</definedName>
    <definedName name="FDD_134_3" hidden="1">"A31777"</definedName>
    <definedName name="FDD_134_4" hidden="1">"A32142"</definedName>
    <definedName name="FDD_134_5" hidden="1">"A32508"</definedName>
    <definedName name="FDD_134_6" hidden="1">"A32873"</definedName>
    <definedName name="FDD_134_7" hidden="1">"A33238"</definedName>
    <definedName name="FDD_134_8" hidden="1">"A33603"</definedName>
    <definedName name="FDD_134_9" hidden="1">"A33969"</definedName>
    <definedName name="FDD_135_0" hidden="1">"A30681"</definedName>
    <definedName name="FDD_135_1" hidden="1">"A31047"</definedName>
    <definedName name="FDD_135_10" hidden="1">"A34334"</definedName>
    <definedName name="FDD_135_11" hidden="1">"A34699"</definedName>
    <definedName name="FDD_135_12" hidden="1">"A35064"</definedName>
    <definedName name="FDD_135_13" hidden="1">"A35430"</definedName>
    <definedName name="FDD_135_14" hidden="1">"A35795"</definedName>
    <definedName name="FDD_135_2" hidden="1">"A31412"</definedName>
    <definedName name="FDD_135_3" hidden="1">"A31777"</definedName>
    <definedName name="FDD_135_4" hidden="1">"A32142"</definedName>
    <definedName name="FDD_135_5" hidden="1">"A32508"</definedName>
    <definedName name="FDD_135_6" hidden="1">"A32873"</definedName>
    <definedName name="FDD_135_7" hidden="1">"A33238"</definedName>
    <definedName name="FDD_135_8" hidden="1">"A33603"</definedName>
    <definedName name="FDD_135_9" hidden="1">"A33969"</definedName>
    <definedName name="FDD_136_0" hidden="1">"A30681"</definedName>
    <definedName name="FDD_136_1" hidden="1">"A31047"</definedName>
    <definedName name="FDD_136_10" hidden="1">"A34334"</definedName>
    <definedName name="FDD_136_11" hidden="1">"A34699"</definedName>
    <definedName name="FDD_136_12" hidden="1">"A35064"</definedName>
    <definedName name="FDD_136_13" hidden="1">"A35430"</definedName>
    <definedName name="FDD_136_14" hidden="1">"A35795"</definedName>
    <definedName name="FDD_136_2" hidden="1">"A31412"</definedName>
    <definedName name="FDD_136_3" hidden="1">"A31777"</definedName>
    <definedName name="FDD_136_4" hidden="1">"A32142"</definedName>
    <definedName name="FDD_136_5" hidden="1">"A32508"</definedName>
    <definedName name="FDD_136_6" hidden="1">"A32873"</definedName>
    <definedName name="FDD_136_7" hidden="1">"A33238"</definedName>
    <definedName name="FDD_136_8" hidden="1">"A33603"</definedName>
    <definedName name="FDD_136_9" hidden="1">"A33969"</definedName>
    <definedName name="FDD_137_0" hidden="1">"A30681"</definedName>
    <definedName name="FDD_137_1" hidden="1">"A31047"</definedName>
    <definedName name="FDD_137_10" hidden="1">"A34334"</definedName>
    <definedName name="FDD_137_11" hidden="1">"A34699"</definedName>
    <definedName name="FDD_137_12" hidden="1">"A35064"</definedName>
    <definedName name="FDD_137_13" hidden="1">"A35430"</definedName>
    <definedName name="FDD_137_14" hidden="1">"A35795"</definedName>
    <definedName name="FDD_137_2" hidden="1">"A31412"</definedName>
    <definedName name="FDD_137_3" hidden="1">"A31777"</definedName>
    <definedName name="FDD_137_4" hidden="1">"A32142"</definedName>
    <definedName name="FDD_137_5" hidden="1">"A32508"</definedName>
    <definedName name="FDD_137_6" hidden="1">"A32873"</definedName>
    <definedName name="FDD_137_7" hidden="1">"A33238"</definedName>
    <definedName name="FDD_137_8" hidden="1">"A33603"</definedName>
    <definedName name="FDD_137_9" hidden="1">"A33969"</definedName>
    <definedName name="FDD_138_0" hidden="1">"A30681"</definedName>
    <definedName name="FDD_138_1" hidden="1">"A31047"</definedName>
    <definedName name="FDD_138_10" hidden="1">"A34334"</definedName>
    <definedName name="FDD_138_11" hidden="1">"A34699"</definedName>
    <definedName name="FDD_138_12" hidden="1">"A35064"</definedName>
    <definedName name="FDD_138_13" hidden="1">"A35430"</definedName>
    <definedName name="FDD_138_14" hidden="1">"A35795"</definedName>
    <definedName name="FDD_138_2" hidden="1">"A31412"</definedName>
    <definedName name="FDD_138_3" hidden="1">"A31777"</definedName>
    <definedName name="FDD_138_4" hidden="1">"A32142"</definedName>
    <definedName name="FDD_138_5" hidden="1">"A32508"</definedName>
    <definedName name="FDD_138_6" hidden="1">"A32873"</definedName>
    <definedName name="FDD_138_7" hidden="1">"A33238"</definedName>
    <definedName name="FDD_138_8" hidden="1">"A33603"</definedName>
    <definedName name="FDD_138_9" hidden="1">"A33969"</definedName>
    <definedName name="FDD_139_0" hidden="1">"A30681"</definedName>
    <definedName name="FDD_139_1" hidden="1">"A31047"</definedName>
    <definedName name="FDD_139_10" hidden="1">"U34334"</definedName>
    <definedName name="FDD_139_11" hidden="1">"U34699"</definedName>
    <definedName name="FDD_139_12" hidden="1">"U35064"</definedName>
    <definedName name="FDD_139_13" hidden="1">"U35430"</definedName>
    <definedName name="FDD_139_14" hidden="1">"U35795"</definedName>
    <definedName name="FDD_139_2" hidden="1">"A31412"</definedName>
    <definedName name="FDD_139_3" hidden="1">"U31777"</definedName>
    <definedName name="FDD_139_4" hidden="1">"U32142"</definedName>
    <definedName name="FDD_139_5" hidden="1">"U32508"</definedName>
    <definedName name="FDD_139_6" hidden="1">"U32873"</definedName>
    <definedName name="FDD_139_7" hidden="1">"U33238"</definedName>
    <definedName name="FDD_139_8" hidden="1">"U33603"</definedName>
    <definedName name="FDD_139_9" hidden="1">"U33969"</definedName>
    <definedName name="FDD_14_0" hidden="1">"A25569"</definedName>
    <definedName name="FDD_140_0" hidden="1">"A25569"</definedName>
    <definedName name="FDD_141_0" hidden="1">"A30681"</definedName>
    <definedName name="FDD_141_1" hidden="1">"A31047"</definedName>
    <definedName name="FDD_141_10" hidden="1">"A34334"</definedName>
    <definedName name="FDD_141_11" hidden="1">"A34699"</definedName>
    <definedName name="FDD_141_12" hidden="1">"A35064"</definedName>
    <definedName name="FDD_141_13" hidden="1">"A35430"</definedName>
    <definedName name="FDD_141_14" hidden="1">"A35795"</definedName>
    <definedName name="FDD_141_2" hidden="1">"A31412"</definedName>
    <definedName name="FDD_141_3" hidden="1">"A31777"</definedName>
    <definedName name="FDD_141_4" hidden="1">"A32142"</definedName>
    <definedName name="FDD_141_5" hidden="1">"A32508"</definedName>
    <definedName name="FDD_141_6" hidden="1">"A32873"</definedName>
    <definedName name="FDD_141_7" hidden="1">"A33238"</definedName>
    <definedName name="FDD_141_8" hidden="1">"A33603"</definedName>
    <definedName name="FDD_141_9" hidden="1">"A33969"</definedName>
    <definedName name="FDD_142_0" hidden="1">"A30681"</definedName>
    <definedName name="FDD_142_1" hidden="1">"A31047"</definedName>
    <definedName name="FDD_142_10" hidden="1">"A34334"</definedName>
    <definedName name="FDD_142_11" hidden="1">"A34699"</definedName>
    <definedName name="FDD_142_12" hidden="1">"A35064"</definedName>
    <definedName name="FDD_142_13" hidden="1">"A35430"</definedName>
    <definedName name="FDD_142_14" hidden="1">"A35795"</definedName>
    <definedName name="FDD_142_2" hidden="1">"A31412"</definedName>
    <definedName name="FDD_142_3" hidden="1">"A31777"</definedName>
    <definedName name="FDD_142_4" hidden="1">"A32142"</definedName>
    <definedName name="FDD_142_5" hidden="1">"A32508"</definedName>
    <definedName name="FDD_142_6" hidden="1">"A32873"</definedName>
    <definedName name="FDD_142_7" hidden="1">"A33238"</definedName>
    <definedName name="FDD_142_8" hidden="1">"A33603"</definedName>
    <definedName name="FDD_142_9" hidden="1">"A33969"</definedName>
    <definedName name="FDD_143_0" hidden="1">"A30681"</definedName>
    <definedName name="FDD_143_1" hidden="1">"A31047"</definedName>
    <definedName name="FDD_143_10" hidden="1">"A34334"</definedName>
    <definedName name="FDD_143_11" hidden="1">"A34699"</definedName>
    <definedName name="FDD_143_12" hidden="1">"A35064"</definedName>
    <definedName name="FDD_143_13" hidden="1">"A35430"</definedName>
    <definedName name="FDD_143_14" hidden="1">"A35795"</definedName>
    <definedName name="FDD_143_2" hidden="1">"A31412"</definedName>
    <definedName name="FDD_143_3" hidden="1">"A31777"</definedName>
    <definedName name="FDD_143_4" hidden="1">"A32142"</definedName>
    <definedName name="FDD_143_5" hidden="1">"A32508"</definedName>
    <definedName name="FDD_143_6" hidden="1">"A32873"</definedName>
    <definedName name="FDD_143_7" hidden="1">"A33238"</definedName>
    <definedName name="FDD_143_8" hidden="1">"A33603"</definedName>
    <definedName name="FDD_143_9" hidden="1">"A33969"</definedName>
    <definedName name="FDD_144_0" hidden="1">"A30681"</definedName>
    <definedName name="FDD_144_1" hidden="1">"A31047"</definedName>
    <definedName name="FDD_144_10" hidden="1">"A34334"</definedName>
    <definedName name="FDD_144_11" hidden="1">"A34699"</definedName>
    <definedName name="FDD_144_12" hidden="1">"A35064"</definedName>
    <definedName name="FDD_144_13" hidden="1">"A35430"</definedName>
    <definedName name="FDD_144_14" hidden="1">"A35795"</definedName>
    <definedName name="FDD_144_2" hidden="1">"A31412"</definedName>
    <definedName name="FDD_144_3" hidden="1">"A31777"</definedName>
    <definedName name="FDD_144_4" hidden="1">"A32142"</definedName>
    <definedName name="FDD_144_5" hidden="1">"A32508"</definedName>
    <definedName name="FDD_144_6" hidden="1">"A32873"</definedName>
    <definedName name="FDD_144_7" hidden="1">"A33238"</definedName>
    <definedName name="FDD_144_8" hidden="1">"A33603"</definedName>
    <definedName name="FDD_144_9" hidden="1">"A33969"</definedName>
    <definedName name="FDD_145_0" hidden="1">"A30681"</definedName>
    <definedName name="FDD_145_1" hidden="1">"A31047"</definedName>
    <definedName name="FDD_145_10" hidden="1">"A34334"</definedName>
    <definedName name="FDD_145_11" hidden="1">"A34699"</definedName>
    <definedName name="FDD_145_12" hidden="1">"A35064"</definedName>
    <definedName name="FDD_145_13" hidden="1">"A35430"</definedName>
    <definedName name="FDD_145_14" hidden="1">"A35795"</definedName>
    <definedName name="FDD_145_2" hidden="1">"A31412"</definedName>
    <definedName name="FDD_145_3" hidden="1">"A31777"</definedName>
    <definedName name="FDD_145_4" hidden="1">"A32142"</definedName>
    <definedName name="FDD_145_5" hidden="1">"A32508"</definedName>
    <definedName name="FDD_145_6" hidden="1">"A32873"</definedName>
    <definedName name="FDD_145_7" hidden="1">"A33238"</definedName>
    <definedName name="FDD_145_8" hidden="1">"A33603"</definedName>
    <definedName name="FDD_145_9" hidden="1">"A33969"</definedName>
    <definedName name="FDD_146_0" hidden="1">"A30681"</definedName>
    <definedName name="FDD_146_1" hidden="1">"A31047"</definedName>
    <definedName name="FDD_146_10" hidden="1">"A34334"</definedName>
    <definedName name="FDD_146_11" hidden="1">"A34699"</definedName>
    <definedName name="FDD_146_12" hidden="1">"A35064"</definedName>
    <definedName name="FDD_146_13" hidden="1">"A35430"</definedName>
    <definedName name="FDD_146_14" hidden="1">"A35795"</definedName>
    <definedName name="FDD_146_2" hidden="1">"A31412"</definedName>
    <definedName name="FDD_146_3" hidden="1">"A31777"</definedName>
    <definedName name="FDD_146_4" hidden="1">"A32142"</definedName>
    <definedName name="FDD_146_5" hidden="1">"A32508"</definedName>
    <definedName name="FDD_146_6" hidden="1">"A32873"</definedName>
    <definedName name="FDD_146_7" hidden="1">"A33238"</definedName>
    <definedName name="FDD_146_8" hidden="1">"A33603"</definedName>
    <definedName name="FDD_146_9" hidden="1">"A33969"</definedName>
    <definedName name="FDD_147_0" hidden="1">"U30681"</definedName>
    <definedName name="FDD_147_1" hidden="1">"U31047"</definedName>
    <definedName name="FDD_147_10" hidden="1">"U34334"</definedName>
    <definedName name="FDD_147_11" hidden="1">"U34699"</definedName>
    <definedName name="FDD_147_12" hidden="1">"U35064"</definedName>
    <definedName name="FDD_147_13" hidden="1">"U35430"</definedName>
    <definedName name="FDD_147_14" hidden="1">"U35795"</definedName>
    <definedName name="FDD_147_2" hidden="1">"U31412"</definedName>
    <definedName name="FDD_147_3" hidden="1">"U31777"</definedName>
    <definedName name="FDD_147_4" hidden="1">"U32142"</definedName>
    <definedName name="FDD_147_5" hidden="1">"U32508"</definedName>
    <definedName name="FDD_147_6" hidden="1">"U32873"</definedName>
    <definedName name="FDD_147_7" hidden="1">"U33238"</definedName>
    <definedName name="FDD_147_8" hidden="1">"U33603"</definedName>
    <definedName name="FDD_147_9" hidden="1">"U33969"</definedName>
    <definedName name="FDD_148_0" hidden="1">"A30681"</definedName>
    <definedName name="FDD_148_1" hidden="1">"A31047"</definedName>
    <definedName name="FDD_148_10" hidden="1">"A34334"</definedName>
    <definedName name="FDD_148_11" hidden="1">"A34699"</definedName>
    <definedName name="FDD_148_12" hidden="1">"A35064"</definedName>
    <definedName name="FDD_148_13" hidden="1">"A35430"</definedName>
    <definedName name="FDD_148_14" hidden="1">"A35795"</definedName>
    <definedName name="FDD_148_2" hidden="1">"A31412"</definedName>
    <definedName name="FDD_148_3" hidden="1">"A31777"</definedName>
    <definedName name="FDD_148_4" hidden="1">"A32142"</definedName>
    <definedName name="FDD_148_5" hidden="1">"A32508"</definedName>
    <definedName name="FDD_148_6" hidden="1">"A32873"</definedName>
    <definedName name="FDD_148_7" hidden="1">"A33238"</definedName>
    <definedName name="FDD_148_8" hidden="1">"A33603"</definedName>
    <definedName name="FDD_148_9" hidden="1">"A33969"</definedName>
    <definedName name="FDD_149_0" hidden="1">"U30681"</definedName>
    <definedName name="FDD_149_1" hidden="1">"U31047"</definedName>
    <definedName name="FDD_149_10" hidden="1">"U34334"</definedName>
    <definedName name="FDD_149_11" hidden="1">"U34699"</definedName>
    <definedName name="FDD_149_12" hidden="1">"U35064"</definedName>
    <definedName name="FDD_149_13" hidden="1">"U35430"</definedName>
    <definedName name="FDD_149_14" hidden="1">"A35795"</definedName>
    <definedName name="FDD_149_2" hidden="1">"U31412"</definedName>
    <definedName name="FDD_149_3" hidden="1">"U31777"</definedName>
    <definedName name="FDD_149_4" hidden="1">"U32142"</definedName>
    <definedName name="FDD_149_5" hidden="1">"U32508"</definedName>
    <definedName name="FDD_149_6" hidden="1">"U32873"</definedName>
    <definedName name="FDD_149_7" hidden="1">"U33238"</definedName>
    <definedName name="FDD_149_8" hidden="1">"U33603"</definedName>
    <definedName name="FDD_149_9" hidden="1">"U33969"</definedName>
    <definedName name="FDD_15_0" hidden="1">"A25569"</definedName>
    <definedName name="FDD_151_0" hidden="1">"A30681"</definedName>
    <definedName name="FDD_151_1" hidden="1">"A31047"</definedName>
    <definedName name="FDD_151_10" hidden="1">"A34334"</definedName>
    <definedName name="FDD_151_11" hidden="1">"A34699"</definedName>
    <definedName name="FDD_151_12" hidden="1">"A35064"</definedName>
    <definedName name="FDD_151_13" hidden="1">"A35430"</definedName>
    <definedName name="FDD_151_14" hidden="1">"A35795"</definedName>
    <definedName name="FDD_151_2" hidden="1">"A31412"</definedName>
    <definedName name="FDD_151_3" hidden="1">"A31777"</definedName>
    <definedName name="FDD_151_4" hidden="1">"A32142"</definedName>
    <definedName name="FDD_151_5" hidden="1">"A32508"</definedName>
    <definedName name="FDD_151_6" hidden="1">"A32873"</definedName>
    <definedName name="FDD_151_7" hidden="1">"A33238"</definedName>
    <definedName name="FDD_151_8" hidden="1">"A33603"</definedName>
    <definedName name="FDD_151_9" hidden="1">"A33969"</definedName>
    <definedName name="FDD_152_0" hidden="1">"A30681"</definedName>
    <definedName name="FDD_152_1" hidden="1">"A31047"</definedName>
    <definedName name="FDD_152_10" hidden="1">"A34334"</definedName>
    <definedName name="FDD_152_11" hidden="1">"A34699"</definedName>
    <definedName name="FDD_152_12" hidden="1">"A35064"</definedName>
    <definedName name="FDD_152_13" hidden="1">"A35430"</definedName>
    <definedName name="FDD_152_14" hidden="1">"A35795"</definedName>
    <definedName name="FDD_152_15" hidden="1">"E36160"</definedName>
    <definedName name="FDD_152_2" hidden="1">"A31412"</definedName>
    <definedName name="FDD_152_3" hidden="1">"A31777"</definedName>
    <definedName name="FDD_152_4" hidden="1">"A32142"</definedName>
    <definedName name="FDD_152_5" hidden="1">"A32508"</definedName>
    <definedName name="FDD_152_6" hidden="1">"A32873"</definedName>
    <definedName name="FDD_152_7" hidden="1">"A33238"</definedName>
    <definedName name="FDD_152_8" hidden="1">"A33603"</definedName>
    <definedName name="FDD_152_9" hidden="1">"A33969"</definedName>
    <definedName name="FDD_153_0" hidden="1">"A30681"</definedName>
    <definedName name="FDD_153_1" hidden="1">"A31047"</definedName>
    <definedName name="FDD_153_10" hidden="1">"A34334"</definedName>
    <definedName name="FDD_153_11" hidden="1">"A34699"</definedName>
    <definedName name="FDD_153_12" hidden="1">"A35064"</definedName>
    <definedName name="FDD_153_13" hidden="1">"A35430"</definedName>
    <definedName name="FDD_153_14" hidden="1">"A35795"</definedName>
    <definedName name="FDD_153_2" hidden="1">"A31412"</definedName>
    <definedName name="FDD_153_3" hidden="1">"A31777"</definedName>
    <definedName name="FDD_153_4" hidden="1">"A32142"</definedName>
    <definedName name="FDD_153_5" hidden="1">"A32508"</definedName>
    <definedName name="FDD_153_6" hidden="1">"A32873"</definedName>
    <definedName name="FDD_153_7" hidden="1">"A33238"</definedName>
    <definedName name="FDD_153_8" hidden="1">"A33603"</definedName>
    <definedName name="FDD_153_9" hidden="1">"A33969"</definedName>
    <definedName name="FDD_154_0" hidden="1">"A30681"</definedName>
    <definedName name="FDD_154_1" hidden="1">"A31047"</definedName>
    <definedName name="FDD_154_10" hidden="1">"A34334"</definedName>
    <definedName name="FDD_154_11" hidden="1">"A34699"</definedName>
    <definedName name="FDD_154_12" hidden="1">"A35064"</definedName>
    <definedName name="FDD_154_13" hidden="1">"A35430"</definedName>
    <definedName name="FDD_154_14" hidden="1">"A35795"</definedName>
    <definedName name="FDD_154_2" hidden="1">"A31412"</definedName>
    <definedName name="FDD_154_3" hidden="1">"A31777"</definedName>
    <definedName name="FDD_154_4" hidden="1">"A32142"</definedName>
    <definedName name="FDD_154_5" hidden="1">"A32508"</definedName>
    <definedName name="FDD_154_6" hidden="1">"A32873"</definedName>
    <definedName name="FDD_154_7" hidden="1">"A33238"</definedName>
    <definedName name="FDD_154_8" hidden="1">"A33603"</definedName>
    <definedName name="FDD_154_9" hidden="1">"A33969"</definedName>
    <definedName name="FDD_155_0" hidden="1">"A25569"</definedName>
    <definedName name="FDD_156_0" hidden="1">"A30681"</definedName>
    <definedName name="FDD_156_1" hidden="1">"A31047"</definedName>
    <definedName name="FDD_156_10" hidden="1">"A34334"</definedName>
    <definedName name="FDD_156_11" hidden="1">"A34699"</definedName>
    <definedName name="FDD_156_12" hidden="1">"A35064"</definedName>
    <definedName name="FDD_156_13" hidden="1">"A35430"</definedName>
    <definedName name="FDD_156_14" hidden="1">"A35795"</definedName>
    <definedName name="FDD_156_15" hidden="1">"E36160"</definedName>
    <definedName name="FDD_156_2" hidden="1">"A31412"</definedName>
    <definedName name="FDD_156_3" hidden="1">"A31777"</definedName>
    <definedName name="FDD_156_4" hidden="1">"A32142"</definedName>
    <definedName name="FDD_156_5" hidden="1">"A32508"</definedName>
    <definedName name="FDD_156_6" hidden="1">"A32873"</definedName>
    <definedName name="FDD_156_7" hidden="1">"A33238"</definedName>
    <definedName name="FDD_156_8" hidden="1">"A33603"</definedName>
    <definedName name="FDD_156_9" hidden="1">"A33969"</definedName>
    <definedName name="FDD_157_0" hidden="1">"A30681"</definedName>
    <definedName name="FDD_157_1" hidden="1">"A31047"</definedName>
    <definedName name="FDD_157_10" hidden="1">"A34334"</definedName>
    <definedName name="FDD_157_11" hidden="1">"A34699"</definedName>
    <definedName name="FDD_157_12" hidden="1">"A35064"</definedName>
    <definedName name="FDD_157_13" hidden="1">"A35430"</definedName>
    <definedName name="FDD_157_14" hidden="1">"A35795"</definedName>
    <definedName name="FDD_157_2" hidden="1">"A31412"</definedName>
    <definedName name="FDD_157_3" hidden="1">"A31777"</definedName>
    <definedName name="FDD_157_4" hidden="1">"A32142"</definedName>
    <definedName name="FDD_157_5" hidden="1">"A32508"</definedName>
    <definedName name="FDD_157_6" hidden="1">"A32873"</definedName>
    <definedName name="FDD_157_7" hidden="1">"A33238"</definedName>
    <definedName name="FDD_157_8" hidden="1">"A33603"</definedName>
    <definedName name="FDD_157_9" hidden="1">"A33969"</definedName>
    <definedName name="FDD_158_0" hidden="1">"A30681"</definedName>
    <definedName name="FDD_158_1" hidden="1">"A31047"</definedName>
    <definedName name="FDD_158_10" hidden="1">"A34334"</definedName>
    <definedName name="FDD_158_11" hidden="1">"A34699"</definedName>
    <definedName name="FDD_158_12" hidden="1">"A35064"</definedName>
    <definedName name="FDD_158_13" hidden="1">"A35430"</definedName>
    <definedName name="FDD_158_14" hidden="1">"A35795"</definedName>
    <definedName name="FDD_158_15" hidden="1">"E36160"</definedName>
    <definedName name="FDD_158_2" hidden="1">"A31412"</definedName>
    <definedName name="FDD_158_3" hidden="1">"A31777"</definedName>
    <definedName name="FDD_158_4" hidden="1">"A32142"</definedName>
    <definedName name="FDD_158_5" hidden="1">"A32508"</definedName>
    <definedName name="FDD_158_6" hidden="1">"A32873"</definedName>
    <definedName name="FDD_158_7" hidden="1">"A33238"</definedName>
    <definedName name="FDD_158_8" hidden="1">"A33603"</definedName>
    <definedName name="FDD_158_9" hidden="1">"A33969"</definedName>
    <definedName name="FDD_159_0" hidden="1">"A30681"</definedName>
    <definedName name="FDD_159_1" hidden="1">"A31047"</definedName>
    <definedName name="FDD_159_10" hidden="1">"A34334"</definedName>
    <definedName name="FDD_159_11" hidden="1">"A34699"</definedName>
    <definedName name="FDD_159_12" hidden="1">"A35064"</definedName>
    <definedName name="FDD_159_13" hidden="1">"A35430"</definedName>
    <definedName name="FDD_159_14" hidden="1">"A35795"</definedName>
    <definedName name="FDD_159_2" hidden="1">"A31412"</definedName>
    <definedName name="FDD_159_3" hidden="1">"A31777"</definedName>
    <definedName name="FDD_159_4" hidden="1">"A32142"</definedName>
    <definedName name="FDD_159_5" hidden="1">"A32508"</definedName>
    <definedName name="FDD_159_6" hidden="1">"A32873"</definedName>
    <definedName name="FDD_159_7" hidden="1">"A33238"</definedName>
    <definedName name="FDD_159_8" hidden="1">"A33603"</definedName>
    <definedName name="FDD_159_9" hidden="1">"A33969"</definedName>
    <definedName name="FDD_16_0" hidden="1">"A25569"</definedName>
    <definedName name="FDD_160_0" hidden="1">"A30681"</definedName>
    <definedName name="FDD_160_1" hidden="1">"A31047"</definedName>
    <definedName name="FDD_160_10" hidden="1">"A34334"</definedName>
    <definedName name="FDD_160_11" hidden="1">"A34699"</definedName>
    <definedName name="FDD_160_12" hidden="1">"A35064"</definedName>
    <definedName name="FDD_160_13" hidden="1">"A35430"</definedName>
    <definedName name="FDD_160_14" hidden="1">"A35795"</definedName>
    <definedName name="FDD_160_15" hidden="1">"E36160"</definedName>
    <definedName name="FDD_160_2" hidden="1">"A31412"</definedName>
    <definedName name="FDD_160_3" hidden="1">"A31777"</definedName>
    <definedName name="FDD_160_4" hidden="1">"A32142"</definedName>
    <definedName name="FDD_160_5" hidden="1">"A32508"</definedName>
    <definedName name="FDD_160_6" hidden="1">"A32873"</definedName>
    <definedName name="FDD_160_7" hidden="1">"A33238"</definedName>
    <definedName name="FDD_160_8" hidden="1">"A33603"</definedName>
    <definedName name="FDD_160_9" hidden="1">"A33969"</definedName>
    <definedName name="FDD_161_0" hidden="1">"A30681"</definedName>
    <definedName name="FDD_161_1" hidden="1">"A31047"</definedName>
    <definedName name="FDD_161_10" hidden="1">"A34334"</definedName>
    <definedName name="FDD_161_11" hidden="1">"A34699"</definedName>
    <definedName name="FDD_161_12" hidden="1">"A35064"</definedName>
    <definedName name="FDD_161_13" hidden="1">"A35430"</definedName>
    <definedName name="FDD_161_14" hidden="1">"A35795"</definedName>
    <definedName name="FDD_161_2" hidden="1">"A31412"</definedName>
    <definedName name="FDD_161_3" hidden="1">"A31777"</definedName>
    <definedName name="FDD_161_4" hidden="1">"A32142"</definedName>
    <definedName name="FDD_161_5" hidden="1">"A32508"</definedName>
    <definedName name="FDD_161_6" hidden="1">"A32873"</definedName>
    <definedName name="FDD_161_7" hidden="1">"A33238"</definedName>
    <definedName name="FDD_161_8" hidden="1">"A33603"</definedName>
    <definedName name="FDD_161_9" hidden="1">"A33969"</definedName>
    <definedName name="FDD_162_0" hidden="1">"A30681"</definedName>
    <definedName name="FDD_162_1" hidden="1">"A31047"</definedName>
    <definedName name="FDD_162_10" hidden="1">"A34334"</definedName>
    <definedName name="FDD_162_11" hidden="1">"A34699"</definedName>
    <definedName name="FDD_162_12" hidden="1">"A35064"</definedName>
    <definedName name="FDD_162_13" hidden="1">"A35430"</definedName>
    <definedName name="FDD_162_14" hidden="1">"A35795"</definedName>
    <definedName name="FDD_162_2" hidden="1">"A31412"</definedName>
    <definedName name="FDD_162_3" hidden="1">"A31777"</definedName>
    <definedName name="FDD_162_4" hidden="1">"A32142"</definedName>
    <definedName name="FDD_162_5" hidden="1">"A32508"</definedName>
    <definedName name="FDD_162_6" hidden="1">"A32873"</definedName>
    <definedName name="FDD_162_7" hidden="1">"A33238"</definedName>
    <definedName name="FDD_162_8" hidden="1">"A33603"</definedName>
    <definedName name="FDD_162_9" hidden="1">"A33969"</definedName>
    <definedName name="FDD_163_0" hidden="1">"A30681"</definedName>
    <definedName name="FDD_163_1" hidden="1">"A31047"</definedName>
    <definedName name="FDD_163_10" hidden="1">"A34334"</definedName>
    <definedName name="FDD_163_11" hidden="1">"A34699"</definedName>
    <definedName name="FDD_163_12" hidden="1">"A35064"</definedName>
    <definedName name="FDD_163_13" hidden="1">"A35430"</definedName>
    <definedName name="FDD_163_14" hidden="1">"A35795"</definedName>
    <definedName name="FDD_163_2" hidden="1">"A31412"</definedName>
    <definedName name="FDD_163_3" hidden="1">"A31777"</definedName>
    <definedName name="FDD_163_4" hidden="1">"A32142"</definedName>
    <definedName name="FDD_163_5" hidden="1">"A32508"</definedName>
    <definedName name="FDD_163_6" hidden="1">"A32873"</definedName>
    <definedName name="FDD_163_7" hidden="1">"A33238"</definedName>
    <definedName name="FDD_163_8" hidden="1">"A33603"</definedName>
    <definedName name="FDD_163_9" hidden="1">"A33969"</definedName>
    <definedName name="FDD_164_0" hidden="1">"A25569"</definedName>
    <definedName name="FDD_165_0" hidden="1">"A30681"</definedName>
    <definedName name="FDD_165_1" hidden="1">"A31047"</definedName>
    <definedName name="FDD_165_10" hidden="1">"A34334"</definedName>
    <definedName name="FDD_165_11" hidden="1">"A34699"</definedName>
    <definedName name="FDD_165_12" hidden="1">"A35064"</definedName>
    <definedName name="FDD_165_13" hidden="1">"A35430"</definedName>
    <definedName name="FDD_165_14" hidden="1">"A35795"</definedName>
    <definedName name="FDD_165_2" hidden="1">"A31412"</definedName>
    <definedName name="FDD_165_3" hidden="1">"A31777"</definedName>
    <definedName name="FDD_165_4" hidden="1">"A32142"</definedName>
    <definedName name="FDD_165_5" hidden="1">"A32508"</definedName>
    <definedName name="FDD_165_6" hidden="1">"A32873"</definedName>
    <definedName name="FDD_165_7" hidden="1">"A33238"</definedName>
    <definedName name="FDD_165_8" hidden="1">"A33603"</definedName>
    <definedName name="FDD_165_9" hidden="1">"A33969"</definedName>
    <definedName name="FDD_166_0" hidden="1">"A30681"</definedName>
    <definedName name="FDD_166_1" hidden="1">"A31047"</definedName>
    <definedName name="FDD_166_10" hidden="1">"A34334"</definedName>
    <definedName name="FDD_166_11" hidden="1">"A34699"</definedName>
    <definedName name="FDD_166_12" hidden="1">"A35064"</definedName>
    <definedName name="FDD_166_13" hidden="1">"A35430"</definedName>
    <definedName name="FDD_166_14" hidden="1">"A35795"</definedName>
    <definedName name="FDD_166_2" hidden="1">"A31412"</definedName>
    <definedName name="FDD_166_3" hidden="1">"A31777"</definedName>
    <definedName name="FDD_166_4" hidden="1">"A32142"</definedName>
    <definedName name="FDD_166_5" hidden="1">"A32508"</definedName>
    <definedName name="FDD_166_6" hidden="1">"A32873"</definedName>
    <definedName name="FDD_166_7" hidden="1">"A33238"</definedName>
    <definedName name="FDD_166_8" hidden="1">"A33603"</definedName>
    <definedName name="FDD_166_9" hidden="1">"A33969"</definedName>
    <definedName name="FDD_167_0" hidden="1">"A30681"</definedName>
    <definedName name="FDD_167_1" hidden="1">"A31047"</definedName>
    <definedName name="FDD_167_10" hidden="1">"A34334"</definedName>
    <definedName name="FDD_167_11" hidden="1">"A34699"</definedName>
    <definedName name="FDD_167_12" hidden="1">"A35064"</definedName>
    <definedName name="FDD_167_13" hidden="1">"A35430"</definedName>
    <definedName name="FDD_167_14" hidden="1">"A35795"</definedName>
    <definedName name="FDD_167_2" hidden="1">"A31412"</definedName>
    <definedName name="FDD_167_3" hidden="1">"A31777"</definedName>
    <definedName name="FDD_167_4" hidden="1">"A32142"</definedName>
    <definedName name="FDD_167_5" hidden="1">"A32508"</definedName>
    <definedName name="FDD_167_6" hidden="1">"A32873"</definedName>
    <definedName name="FDD_167_7" hidden="1">"A33238"</definedName>
    <definedName name="FDD_167_8" hidden="1">"A33603"</definedName>
    <definedName name="FDD_167_9" hidden="1">"A33969"</definedName>
    <definedName name="FDD_168_0" hidden="1">"E36160"</definedName>
    <definedName name="FDD_168_1" hidden="1">"E36525"</definedName>
    <definedName name="FDD_168_2" hidden="1">"E36891"</definedName>
    <definedName name="FDD_169_0" hidden="1">"A30681"</definedName>
    <definedName name="FDD_169_1" hidden="1">"A31047"</definedName>
    <definedName name="FDD_169_10" hidden="1">"A34334"</definedName>
    <definedName name="FDD_169_11" hidden="1">"A34699"</definedName>
    <definedName name="FDD_169_12" hidden="1">"A35064"</definedName>
    <definedName name="FDD_169_13" hidden="1">"A35430"</definedName>
    <definedName name="FDD_169_14" hidden="1">"A35795"</definedName>
    <definedName name="FDD_169_2" hidden="1">"A31412"</definedName>
    <definedName name="FDD_169_3" hidden="1">"A31777"</definedName>
    <definedName name="FDD_169_4" hidden="1">"A32142"</definedName>
    <definedName name="FDD_169_5" hidden="1">"A32508"</definedName>
    <definedName name="FDD_169_6" hidden="1">"A32873"</definedName>
    <definedName name="FDD_169_7" hidden="1">"A33238"</definedName>
    <definedName name="FDD_169_8" hidden="1">"A33603"</definedName>
    <definedName name="FDD_169_9" hidden="1">"A33969"</definedName>
    <definedName name="FDD_17_0" hidden="1">"A25569"</definedName>
    <definedName name="FDD_170_0" hidden="1">"A30681"</definedName>
    <definedName name="FDD_170_1" hidden="1">"A31047"</definedName>
    <definedName name="FDD_170_10" hidden="1">"A34334"</definedName>
    <definedName name="FDD_170_11" hidden="1">"A34699"</definedName>
    <definedName name="FDD_170_12" hidden="1">"A35064"</definedName>
    <definedName name="FDD_170_13" hidden="1">"A35430"</definedName>
    <definedName name="FDD_170_14" hidden="1">"A35795"</definedName>
    <definedName name="FDD_170_2" hidden="1">"A31412"</definedName>
    <definedName name="FDD_170_3" hidden="1">"A31777"</definedName>
    <definedName name="FDD_170_4" hidden="1">"A32142"</definedName>
    <definedName name="FDD_170_5" hidden="1">"A32508"</definedName>
    <definedName name="FDD_170_6" hidden="1">"A32873"</definedName>
    <definedName name="FDD_170_7" hidden="1">"A33238"</definedName>
    <definedName name="FDD_170_8" hidden="1">"A33603"</definedName>
    <definedName name="FDD_170_9" hidden="1">"A33969"</definedName>
    <definedName name="FDD_171_0" hidden="1">"A30681"</definedName>
    <definedName name="FDD_171_1" hidden="1">"A31047"</definedName>
    <definedName name="FDD_171_10" hidden="1">"A34334"</definedName>
    <definedName name="FDD_171_11" hidden="1">"A34699"</definedName>
    <definedName name="FDD_171_12" hidden="1">"A35064"</definedName>
    <definedName name="FDD_171_13" hidden="1">"A35430"</definedName>
    <definedName name="FDD_171_14" hidden="1">"A35795"</definedName>
    <definedName name="FDD_171_2" hidden="1">"A31412"</definedName>
    <definedName name="FDD_171_3" hidden="1">"A31777"</definedName>
    <definedName name="FDD_171_4" hidden="1">"A32142"</definedName>
    <definedName name="FDD_171_5" hidden="1">"A32508"</definedName>
    <definedName name="FDD_171_6" hidden="1">"A32873"</definedName>
    <definedName name="FDD_171_7" hidden="1">"A33238"</definedName>
    <definedName name="FDD_171_8" hidden="1">"A33603"</definedName>
    <definedName name="FDD_171_9" hidden="1">"A33969"</definedName>
    <definedName name="FDD_172_0" hidden="1">"A30681"</definedName>
    <definedName name="FDD_172_1" hidden="1">"A31047"</definedName>
    <definedName name="FDD_172_10" hidden="1">"A34334"</definedName>
    <definedName name="FDD_172_11" hidden="1">"A34699"</definedName>
    <definedName name="FDD_172_12" hidden="1">"A35064"</definedName>
    <definedName name="FDD_172_13" hidden="1">"A35430"</definedName>
    <definedName name="FDD_172_14" hidden="1">"A35795"</definedName>
    <definedName name="FDD_172_2" hidden="1">"A31412"</definedName>
    <definedName name="FDD_172_3" hidden="1">"A31777"</definedName>
    <definedName name="FDD_172_4" hidden="1">"A32142"</definedName>
    <definedName name="FDD_172_5" hidden="1">"A32508"</definedName>
    <definedName name="FDD_172_6" hidden="1">"A32873"</definedName>
    <definedName name="FDD_172_7" hidden="1">"A33238"</definedName>
    <definedName name="FDD_172_8" hidden="1">"A33603"</definedName>
    <definedName name="FDD_172_9" hidden="1">"A33969"</definedName>
    <definedName name="FDD_173_0" hidden="1">"A30681"</definedName>
    <definedName name="FDD_173_1" hidden="1">"A31047"</definedName>
    <definedName name="FDD_173_10" hidden="1">"A34334"</definedName>
    <definedName name="FDD_173_11" hidden="1">"A34699"</definedName>
    <definedName name="FDD_173_12" hidden="1">"A35064"</definedName>
    <definedName name="FDD_173_13" hidden="1">"A35430"</definedName>
    <definedName name="FDD_173_14" hidden="1">"A35795"</definedName>
    <definedName name="FDD_173_2" hidden="1">"A31412"</definedName>
    <definedName name="FDD_173_3" hidden="1">"A31777"</definedName>
    <definedName name="FDD_173_4" hidden="1">"A32142"</definedName>
    <definedName name="FDD_173_5" hidden="1">"A32508"</definedName>
    <definedName name="FDD_173_6" hidden="1">"A32873"</definedName>
    <definedName name="FDD_173_7" hidden="1">"A33238"</definedName>
    <definedName name="FDD_173_8" hidden="1">"A33603"</definedName>
    <definedName name="FDD_173_9" hidden="1">"A33969"</definedName>
    <definedName name="FDD_174_0" hidden="1">"A30681"</definedName>
    <definedName name="FDD_174_1" hidden="1">"A31047"</definedName>
    <definedName name="FDD_174_10" hidden="1">"A34334"</definedName>
    <definedName name="FDD_174_11" hidden="1">"A34699"</definedName>
    <definedName name="FDD_174_12" hidden="1">"A35064"</definedName>
    <definedName name="FDD_174_13" hidden="1">"A35430"</definedName>
    <definedName name="FDD_174_14" hidden="1">"A35795"</definedName>
    <definedName name="FDD_174_2" hidden="1">"A31412"</definedName>
    <definedName name="FDD_174_3" hidden="1">"A31777"</definedName>
    <definedName name="FDD_174_4" hidden="1">"A32142"</definedName>
    <definedName name="FDD_174_5" hidden="1">"A32508"</definedName>
    <definedName name="FDD_174_6" hidden="1">"A32873"</definedName>
    <definedName name="FDD_174_7" hidden="1">"A33238"</definedName>
    <definedName name="FDD_174_8" hidden="1">"A33603"</definedName>
    <definedName name="FDD_174_9" hidden="1">"A33969"</definedName>
    <definedName name="FDD_175_0" hidden="1">"E36160"</definedName>
    <definedName name="FDD_175_1" hidden="1">"E36525"</definedName>
    <definedName name="FDD_175_2" hidden="1">"E36891"</definedName>
    <definedName name="FDD_176_0" hidden="1">"E36160"</definedName>
    <definedName name="FDD_176_1" hidden="1">"E36525"</definedName>
    <definedName name="FDD_176_2" hidden="1">"E36891"</definedName>
    <definedName name="FDD_177_0" hidden="1">"E36160"</definedName>
    <definedName name="FDD_177_1" hidden="1">"E36525"</definedName>
    <definedName name="FDD_177_2" hidden="1">"E36891"</definedName>
    <definedName name="FDD_178_0" hidden="1">"E36160"</definedName>
    <definedName name="FDD_178_1" hidden="1">"E36525"</definedName>
    <definedName name="FDD_178_2" hidden="1">"E36891"</definedName>
    <definedName name="FDD_179_0" hidden="1">"E36160"</definedName>
    <definedName name="FDD_179_1" hidden="1">"E36525"</definedName>
    <definedName name="FDD_179_2" hidden="1">"E36891"</definedName>
    <definedName name="FDD_18_0" hidden="1">"A25569"</definedName>
    <definedName name="FDD_180_0" hidden="1">"E36160"</definedName>
    <definedName name="FDD_180_1" hidden="1">"E36525"</definedName>
    <definedName name="FDD_180_2" hidden="1">"E36891"</definedName>
    <definedName name="FDD_181_0" hidden="1">"E36160"</definedName>
    <definedName name="FDD_181_1" hidden="1">"E36525"</definedName>
    <definedName name="FDD_181_2" hidden="1">"E36891"</definedName>
    <definedName name="FDD_182_0" hidden="1">"E36160"</definedName>
    <definedName name="FDD_182_1" hidden="1">"E36525"</definedName>
    <definedName name="FDD_182_2" hidden="1">"E36891"</definedName>
    <definedName name="FDD_183_0" hidden="1">"E36160"</definedName>
    <definedName name="FDD_183_1" hidden="1">"E36525"</definedName>
    <definedName name="FDD_183_2" hidden="1">"E36891"</definedName>
    <definedName name="FDD_184_0" hidden="1">"E36160"</definedName>
    <definedName name="FDD_184_1" hidden="1">"E36525"</definedName>
    <definedName name="FDD_184_2" hidden="1">"E36891"</definedName>
    <definedName name="FDD_185_0" hidden="1">"E36160"</definedName>
    <definedName name="FDD_185_1" hidden="1">"E36525"</definedName>
    <definedName name="FDD_185_2" hidden="1">"E36891"</definedName>
    <definedName name="FDD_186_0" hidden="1">"E36160"</definedName>
    <definedName name="FDD_186_1" hidden="1">"E36525"</definedName>
    <definedName name="FDD_186_2" hidden="1">"E36891"</definedName>
    <definedName name="FDD_187_0" hidden="1">"E36160"</definedName>
    <definedName name="FDD_187_1" hidden="1">"E36525"</definedName>
    <definedName name="FDD_187_2" hidden="1">"E36891"</definedName>
    <definedName name="FDD_188_0" hidden="1">"A30681"</definedName>
    <definedName name="FDD_188_1" hidden="1">"A31047"</definedName>
    <definedName name="FDD_188_10" hidden="1">"A34334"</definedName>
    <definedName name="FDD_188_11" hidden="1">"A34699"</definedName>
    <definedName name="FDD_188_12" hidden="1">"A35064"</definedName>
    <definedName name="FDD_188_13" hidden="1">"A35430"</definedName>
    <definedName name="FDD_188_14" hidden="1">"A35795"</definedName>
    <definedName name="FDD_188_2" hidden="1">"A31412"</definedName>
    <definedName name="FDD_188_3" hidden="1">"A31777"</definedName>
    <definedName name="FDD_188_4" hidden="1">"A32142"</definedName>
    <definedName name="FDD_188_5" hidden="1">"A32508"</definedName>
    <definedName name="FDD_188_6" hidden="1">"A32873"</definedName>
    <definedName name="FDD_188_7" hidden="1">"A33238"</definedName>
    <definedName name="FDD_188_8" hidden="1">"A33603"</definedName>
    <definedName name="FDD_188_9" hidden="1">"A33969"</definedName>
    <definedName name="FDD_189_0" hidden="1">"A30681"</definedName>
    <definedName name="FDD_189_1" hidden="1">"A31047"</definedName>
    <definedName name="FDD_189_10" hidden="1">"A34334"</definedName>
    <definedName name="FDD_189_11" hidden="1">"A34699"</definedName>
    <definedName name="FDD_189_12" hidden="1">"A35064"</definedName>
    <definedName name="FDD_189_13" hidden="1">"A35430"</definedName>
    <definedName name="FDD_189_14" hidden="1">"A35795"</definedName>
    <definedName name="FDD_189_2" hidden="1">"A31412"</definedName>
    <definedName name="FDD_189_3" hidden="1">"A31777"</definedName>
    <definedName name="FDD_189_4" hidden="1">"A32142"</definedName>
    <definedName name="FDD_189_5" hidden="1">"A32508"</definedName>
    <definedName name="FDD_189_6" hidden="1">"A32873"</definedName>
    <definedName name="FDD_189_7" hidden="1">"A33238"</definedName>
    <definedName name="FDD_189_8" hidden="1">"A33603"</definedName>
    <definedName name="FDD_189_9" hidden="1">"A33969"</definedName>
    <definedName name="FDD_19_0" hidden="1">"A25569"</definedName>
    <definedName name="FDD_190_0" hidden="1">"A30681"</definedName>
    <definedName name="FDD_190_1" hidden="1">"A31047"</definedName>
    <definedName name="FDD_190_10" hidden="1">"A34334"</definedName>
    <definedName name="FDD_190_11" hidden="1">"A34699"</definedName>
    <definedName name="FDD_190_12" hidden="1">"A35064"</definedName>
    <definedName name="FDD_190_13" hidden="1">"A35430"</definedName>
    <definedName name="FDD_190_14" hidden="1">"A35795"</definedName>
    <definedName name="FDD_190_2" hidden="1">"A31412"</definedName>
    <definedName name="FDD_190_3" hidden="1">"A31777"</definedName>
    <definedName name="FDD_190_4" hidden="1">"A32142"</definedName>
    <definedName name="FDD_190_5" hidden="1">"A32508"</definedName>
    <definedName name="FDD_190_6" hidden="1">"A32873"</definedName>
    <definedName name="FDD_190_7" hidden="1">"A33238"</definedName>
    <definedName name="FDD_190_8" hidden="1">"A33603"</definedName>
    <definedName name="FDD_190_9" hidden="1">"A33969"</definedName>
    <definedName name="FDD_191_0" hidden="1">"A30681"</definedName>
    <definedName name="FDD_191_1" hidden="1">"A31047"</definedName>
    <definedName name="FDD_191_10" hidden="1">"A34334"</definedName>
    <definedName name="FDD_191_11" hidden="1">"A34699"</definedName>
    <definedName name="FDD_191_12" hidden="1">"A35064"</definedName>
    <definedName name="FDD_191_13" hidden="1">"A35430"</definedName>
    <definedName name="FDD_191_14" hidden="1">"A35795"</definedName>
    <definedName name="FDD_191_2" hidden="1">"A31412"</definedName>
    <definedName name="FDD_191_3" hidden="1">"A31777"</definedName>
    <definedName name="FDD_191_4" hidden="1">"A32142"</definedName>
    <definedName name="FDD_191_5" hidden="1">"A32508"</definedName>
    <definedName name="FDD_191_6" hidden="1">"A32873"</definedName>
    <definedName name="FDD_191_7" hidden="1">"A33238"</definedName>
    <definedName name="FDD_191_8" hidden="1">"A33603"</definedName>
    <definedName name="FDD_191_9" hidden="1">"A33969"</definedName>
    <definedName name="FDD_192_0" hidden="1">"E36160"</definedName>
    <definedName name="FDD_192_1" hidden="1">"E36525"</definedName>
    <definedName name="FDD_192_2" hidden="1">"E36891"</definedName>
    <definedName name="FDD_193_0" hidden="1">"A30681"</definedName>
    <definedName name="FDD_193_1" hidden="1">"A31047"</definedName>
    <definedName name="FDD_193_10" hidden="1">"A34334"</definedName>
    <definedName name="FDD_193_11" hidden="1">"A34699"</definedName>
    <definedName name="FDD_193_12" hidden="1">"A35064"</definedName>
    <definedName name="FDD_193_13" hidden="1">"A35430"</definedName>
    <definedName name="FDD_193_14" hidden="1">"A35795"</definedName>
    <definedName name="FDD_193_2" hidden="1">"A31412"</definedName>
    <definedName name="FDD_193_3" hidden="1">"A31777"</definedName>
    <definedName name="FDD_193_4" hidden="1">"A32142"</definedName>
    <definedName name="FDD_193_5" hidden="1">"A32508"</definedName>
    <definedName name="FDD_193_6" hidden="1">"A32873"</definedName>
    <definedName name="FDD_193_7" hidden="1">"A33238"</definedName>
    <definedName name="FDD_193_8" hidden="1">"A33603"</definedName>
    <definedName name="FDD_193_9" hidden="1">"A33969"</definedName>
    <definedName name="FDD_194_0" hidden="1">"A30681"</definedName>
    <definedName name="FDD_194_1" hidden="1">"A31047"</definedName>
    <definedName name="FDD_194_10" hidden="1">"A34334"</definedName>
    <definedName name="FDD_194_11" hidden="1">"A34699"</definedName>
    <definedName name="FDD_194_12" hidden="1">"A35064"</definedName>
    <definedName name="FDD_194_13" hidden="1">"A35430"</definedName>
    <definedName name="FDD_194_14" hidden="1">"A35795"</definedName>
    <definedName name="FDD_194_2" hidden="1">"A31412"</definedName>
    <definedName name="FDD_194_3" hidden="1">"A31777"</definedName>
    <definedName name="FDD_194_4" hidden="1">"A32142"</definedName>
    <definedName name="FDD_194_5" hidden="1">"A32508"</definedName>
    <definedName name="FDD_194_6" hidden="1">"A32873"</definedName>
    <definedName name="FDD_194_7" hidden="1">"A33238"</definedName>
    <definedName name="FDD_194_8" hidden="1">"A33603"</definedName>
    <definedName name="FDD_194_9" hidden="1">"A33969"</definedName>
    <definedName name="FDD_195_0" hidden="1">"A30681"</definedName>
    <definedName name="FDD_195_1" hidden="1">"A31047"</definedName>
    <definedName name="FDD_195_10" hidden="1">"A34334"</definedName>
    <definedName name="FDD_195_11" hidden="1">"A34699"</definedName>
    <definedName name="FDD_195_12" hidden="1">"A35064"</definedName>
    <definedName name="FDD_195_13" hidden="1">"A35430"</definedName>
    <definedName name="FDD_195_14" hidden="1">"A35795"</definedName>
    <definedName name="FDD_195_2" hidden="1">"A31412"</definedName>
    <definedName name="FDD_195_3" hidden="1">"A31777"</definedName>
    <definedName name="FDD_195_4" hidden="1">"A32142"</definedName>
    <definedName name="FDD_195_5" hidden="1">"A32508"</definedName>
    <definedName name="FDD_195_6" hidden="1">"A32873"</definedName>
    <definedName name="FDD_195_7" hidden="1">"A33238"</definedName>
    <definedName name="FDD_195_8" hidden="1">"A33603"</definedName>
    <definedName name="FDD_195_9" hidden="1">"A33969"</definedName>
    <definedName name="FDD_196_0" hidden="1">"E36160"</definedName>
    <definedName name="FDD_196_1" hidden="1">"E36525"</definedName>
    <definedName name="FDD_196_2" hidden="1">"E36891"</definedName>
    <definedName name="FDD_197_0" hidden="1">"A30681"</definedName>
    <definedName name="FDD_197_1" hidden="1">"A31047"</definedName>
    <definedName name="FDD_197_10" hidden="1">"A34334"</definedName>
    <definedName name="FDD_197_11" hidden="1">"A34699"</definedName>
    <definedName name="FDD_197_12" hidden="1">"A35064"</definedName>
    <definedName name="FDD_197_13" hidden="1">"A35430"</definedName>
    <definedName name="FDD_197_14" hidden="1">"A35795"</definedName>
    <definedName name="FDD_197_2" hidden="1">"A31412"</definedName>
    <definedName name="FDD_197_3" hidden="1">"A31777"</definedName>
    <definedName name="FDD_197_4" hidden="1">"A32142"</definedName>
    <definedName name="FDD_197_5" hidden="1">"A32508"</definedName>
    <definedName name="FDD_197_6" hidden="1">"A32873"</definedName>
    <definedName name="FDD_197_7" hidden="1">"A33238"</definedName>
    <definedName name="FDD_197_8" hidden="1">"A33603"</definedName>
    <definedName name="FDD_197_9" hidden="1">"A33969"</definedName>
    <definedName name="FDD_198_0" hidden="1">"A30681"</definedName>
    <definedName name="FDD_198_1" hidden="1">"A31047"</definedName>
    <definedName name="FDD_198_10" hidden="1">"U34334"</definedName>
    <definedName name="FDD_198_11" hidden="1">"U34699"</definedName>
    <definedName name="FDD_198_12" hidden="1">"U35064"</definedName>
    <definedName name="FDD_198_13" hidden="1">"U35430"</definedName>
    <definedName name="FDD_198_14" hidden="1">"U35795"</definedName>
    <definedName name="FDD_198_2" hidden="1">"A31412"</definedName>
    <definedName name="FDD_198_3" hidden="1">"U31777"</definedName>
    <definedName name="FDD_198_4" hidden="1">"U32142"</definedName>
    <definedName name="FDD_198_5" hidden="1">"U32508"</definedName>
    <definedName name="FDD_198_6" hidden="1">"U32873"</definedName>
    <definedName name="FDD_198_7" hidden="1">"U33238"</definedName>
    <definedName name="FDD_198_8" hidden="1">"U33603"</definedName>
    <definedName name="FDD_198_9" hidden="1">"U33969"</definedName>
    <definedName name="FDD_199_0" hidden="1">"E36160"</definedName>
    <definedName name="FDD_199_1" hidden="1">"E36525"</definedName>
    <definedName name="FDD_199_2" hidden="1">"E36891"</definedName>
    <definedName name="FDD_2_0" hidden="1">"A25569"</definedName>
    <definedName name="FDD_20_0" hidden="1">"A25569"</definedName>
    <definedName name="FDD_200_0" hidden="1">"E36160"</definedName>
    <definedName name="FDD_200_1" hidden="1">"E36525"</definedName>
    <definedName name="FDD_200_2" hidden="1">"E36891"</definedName>
    <definedName name="FDD_201_0" hidden="1">"A30681"</definedName>
    <definedName name="FDD_201_1" hidden="1">"A31047"</definedName>
    <definedName name="FDD_201_10" hidden="1">"A34334"</definedName>
    <definedName name="FDD_201_11" hidden="1">"A34699"</definedName>
    <definedName name="FDD_201_12" hidden="1">"A35064"</definedName>
    <definedName name="FDD_201_13" hidden="1">"A35430"</definedName>
    <definedName name="FDD_201_14" hidden="1">"A35795"</definedName>
    <definedName name="FDD_201_2" hidden="1">"A31412"</definedName>
    <definedName name="FDD_201_3" hidden="1">"A31777"</definedName>
    <definedName name="FDD_201_4" hidden="1">"A32142"</definedName>
    <definedName name="FDD_201_5" hidden="1">"A32508"</definedName>
    <definedName name="FDD_201_6" hidden="1">"A32873"</definedName>
    <definedName name="FDD_201_7" hidden="1">"A33238"</definedName>
    <definedName name="FDD_201_8" hidden="1">"A33603"</definedName>
    <definedName name="FDD_201_9" hidden="1">"A33969"</definedName>
    <definedName name="FDD_202_0" hidden="1">"A30681"</definedName>
    <definedName name="FDD_202_1" hidden="1">"A31047"</definedName>
    <definedName name="FDD_202_10" hidden="1">"A34334"</definedName>
    <definedName name="FDD_202_11" hidden="1">"A34699"</definedName>
    <definedName name="FDD_202_12" hidden="1">"A35064"</definedName>
    <definedName name="FDD_202_13" hidden="1">"A35430"</definedName>
    <definedName name="FDD_202_14" hidden="1">"A35795"</definedName>
    <definedName name="FDD_202_2" hidden="1">"A31412"</definedName>
    <definedName name="FDD_202_3" hidden="1">"A31777"</definedName>
    <definedName name="FDD_202_4" hidden="1">"A32142"</definedName>
    <definedName name="FDD_202_5" hidden="1">"A32508"</definedName>
    <definedName name="FDD_202_6" hidden="1">"A32873"</definedName>
    <definedName name="FDD_202_7" hidden="1">"A33238"</definedName>
    <definedName name="FDD_202_8" hidden="1">"A33603"</definedName>
    <definedName name="FDD_202_9" hidden="1">"A33969"</definedName>
    <definedName name="FDD_203_0" hidden="1">"E36160"</definedName>
    <definedName name="FDD_203_1" hidden="1">"E36525"</definedName>
    <definedName name="FDD_203_2" hidden="1">"E36891"</definedName>
    <definedName name="FDD_204_0" hidden="1">"A25569"</definedName>
    <definedName name="FDD_205_0" hidden="1">"A25569"</definedName>
    <definedName name="FDD_206_0" hidden="1">"A25569"</definedName>
    <definedName name="FDD_207_0" hidden="1">"A25569"</definedName>
    <definedName name="FDD_208_0" hidden="1">"E36160"</definedName>
    <definedName name="FDD_208_1" hidden="1">"E36525"</definedName>
    <definedName name="FDD_208_2" hidden="1">"E36891"</definedName>
    <definedName name="FDD_209_0" hidden="1">"A25569"</definedName>
    <definedName name="FDD_21_0" hidden="1">"A25569"</definedName>
    <definedName name="FDD_210_0" hidden="1">"A25569"</definedName>
    <definedName name="FDD_211_0" hidden="1">"A25569"</definedName>
    <definedName name="FDD_212_0" hidden="1">"A25569"</definedName>
    <definedName name="FDD_213_0" hidden="1">"E36160"</definedName>
    <definedName name="FDD_213_1" hidden="1">"E36525"</definedName>
    <definedName name="FDD_213_2" hidden="1">"E36891"</definedName>
    <definedName name="FDD_214_0" hidden="1">"A25569"</definedName>
    <definedName name="FDD_215_0" hidden="1">"A25569"</definedName>
    <definedName name="FDD_216_0" hidden="1">"A25569"</definedName>
    <definedName name="FDD_217_0" hidden="1">"A25569"</definedName>
    <definedName name="FDD_218_0" hidden="1">"E36160"</definedName>
    <definedName name="FDD_218_1" hidden="1">"E36525"</definedName>
    <definedName name="FDD_218_2" hidden="1">"E36891"</definedName>
    <definedName name="FDD_219_0" hidden="1">"U25569"</definedName>
    <definedName name="FDD_22_0" hidden="1">"A25569"</definedName>
    <definedName name="FDD_220_0" hidden="1">"U25569"</definedName>
    <definedName name="FDD_221_0" hidden="1">"U25569"</definedName>
    <definedName name="FDD_222_0" hidden="1">"U25569"</definedName>
    <definedName name="FDD_223_0" hidden="1">"E36160"</definedName>
    <definedName name="FDD_223_1" hidden="1">"E36525"</definedName>
    <definedName name="FDD_223_2" hidden="1">"E36891"</definedName>
    <definedName name="FDD_224_0" hidden="1">"A25569"</definedName>
    <definedName name="FDD_225_0" hidden="1">"A25569"</definedName>
    <definedName name="FDD_226_0" hidden="1">"A25569"</definedName>
    <definedName name="FDD_227_0" hidden="1">"A25569"</definedName>
    <definedName name="FDD_228_0" hidden="1">"E36160"</definedName>
    <definedName name="FDD_228_1" hidden="1">"E36525"</definedName>
    <definedName name="FDD_228_2" hidden="1">"E36891"</definedName>
    <definedName name="FDD_229_0" hidden="1">"A25569"</definedName>
    <definedName name="FDD_23_0" hidden="1">"A25569"</definedName>
    <definedName name="FDD_230_0" hidden="1">"A25569"</definedName>
    <definedName name="FDD_231_0" hidden="1">"A25569"</definedName>
    <definedName name="FDD_232_0" hidden="1">"A25569"</definedName>
    <definedName name="FDD_233_0" hidden="1">"A25569"</definedName>
    <definedName name="FDD_234_0" hidden="1">"A25569"</definedName>
    <definedName name="FDD_235_0" hidden="1">"A25569"</definedName>
    <definedName name="FDD_236_0" hidden="1">"A25569"</definedName>
    <definedName name="FDD_237_0" hidden="1">"A25569"</definedName>
    <definedName name="FDD_238_0" hidden="1">"A30681"</definedName>
    <definedName name="FDD_238_1" hidden="1">"A31047"</definedName>
    <definedName name="FDD_238_10" hidden="1">"A34334"</definedName>
    <definedName name="FDD_238_11" hidden="1">"A34699"</definedName>
    <definedName name="FDD_238_12" hidden="1">"A35064"</definedName>
    <definedName name="FDD_238_13" hidden="1">"A35430"</definedName>
    <definedName name="FDD_238_14" hidden="1">"A35795"</definedName>
    <definedName name="FDD_238_2" hidden="1">"A31412"</definedName>
    <definedName name="FDD_238_3" hidden="1">"A31777"</definedName>
    <definedName name="FDD_238_4" hidden="1">"A32142"</definedName>
    <definedName name="FDD_238_5" hidden="1">"A32508"</definedName>
    <definedName name="FDD_238_6" hidden="1">"A32873"</definedName>
    <definedName name="FDD_238_7" hidden="1">"A33238"</definedName>
    <definedName name="FDD_238_8" hidden="1">"A33603"</definedName>
    <definedName name="FDD_238_9" hidden="1">"A33969"</definedName>
    <definedName name="FDD_24_0" hidden="1">"A25569"</definedName>
    <definedName name="FDD_243_0" hidden="1">"E36160"</definedName>
    <definedName name="FDD_243_1" hidden="1">"E36525"</definedName>
    <definedName name="FDD_243_2" hidden="1">"E36891"</definedName>
    <definedName name="FDD_244_0" hidden="1">"A25569"</definedName>
    <definedName name="FDD_245_0" hidden="1">"A25569"</definedName>
    <definedName name="FDD_246_0" hidden="1">"A25569"</definedName>
    <definedName name="FDD_247_0" hidden="1">"A25569"</definedName>
    <definedName name="FDD_248_0" hidden="1">"E36160"</definedName>
    <definedName name="FDD_248_1" hidden="1">"E36525"</definedName>
    <definedName name="FDD_248_2" hidden="1">"E36891"</definedName>
    <definedName name="FDD_249_0" hidden="1">"A25569"</definedName>
    <definedName name="FDD_25_0" hidden="1">"A25569"</definedName>
    <definedName name="FDD_250_0" hidden="1">"A25569"</definedName>
    <definedName name="FDD_251_0" hidden="1">"A25569"</definedName>
    <definedName name="FDD_252_0" hidden="1">"A25569"</definedName>
    <definedName name="FDD_253_0" hidden="1">"E36160"</definedName>
    <definedName name="FDD_253_1" hidden="1">"E36525"</definedName>
    <definedName name="FDD_253_2" hidden="1">"E36891"</definedName>
    <definedName name="FDD_254_0" hidden="1">"E36160"</definedName>
    <definedName name="FDD_254_1" hidden="1">"E36525"</definedName>
    <definedName name="FDD_254_2" hidden="1">"E36891"</definedName>
    <definedName name="FDD_255_0" hidden="1">"E36160"</definedName>
    <definedName name="FDD_255_1" hidden="1">"E36525"</definedName>
    <definedName name="FDD_255_2" hidden="1">"E36891"</definedName>
    <definedName name="FDD_256_0" hidden="1">"U36160"</definedName>
    <definedName name="FDD_256_1" hidden="1">"U36525"</definedName>
    <definedName name="FDD_256_2" hidden="1">"U36891"</definedName>
    <definedName name="FDD_257_0" hidden="1">"E36160"</definedName>
    <definedName name="FDD_257_1" hidden="1">"E36525"</definedName>
    <definedName name="FDD_257_2" hidden="1">"E36891"</definedName>
    <definedName name="FDD_258_0" hidden="1">"E36160"</definedName>
    <definedName name="FDD_258_1" hidden="1">"E36525"</definedName>
    <definedName name="FDD_258_2" hidden="1">"E36891"</definedName>
    <definedName name="FDD_259_0" hidden="1">"E36160"</definedName>
    <definedName name="FDD_259_1" hidden="1">"E36525"</definedName>
    <definedName name="FDD_259_2" hidden="1">"E36891"</definedName>
    <definedName name="FDD_26_0" hidden="1">"A25569"</definedName>
    <definedName name="FDD_260_0" hidden="1">"E36160"</definedName>
    <definedName name="FDD_260_1" hidden="1">"E36525"</definedName>
    <definedName name="FDD_260_2" hidden="1">"E36891"</definedName>
    <definedName name="FDD_261_0" hidden="1">"E36160"</definedName>
    <definedName name="FDD_261_1" hidden="1">"E36525"</definedName>
    <definedName name="FDD_261_2" hidden="1">"E36891"</definedName>
    <definedName name="FDD_264_0" hidden="1">"E36160"</definedName>
    <definedName name="FDD_264_1" hidden="1">"E36525"</definedName>
    <definedName name="FDD_264_2" hidden="1">"E36891"</definedName>
    <definedName name="FDD_265_0" hidden="1">"A25569"</definedName>
    <definedName name="FDD_266_0" hidden="1">"A25569"</definedName>
    <definedName name="FDD_267_0" hidden="1">"A25569"</definedName>
    <definedName name="FDD_268_0" hidden="1">"A25569"</definedName>
    <definedName name="FDD_269_0" hidden="1">"E36160"</definedName>
    <definedName name="FDD_269_1" hidden="1">"E36525"</definedName>
    <definedName name="FDD_269_2" hidden="1">"E36891"</definedName>
    <definedName name="FDD_27_0" hidden="1">"A25569"</definedName>
    <definedName name="FDD_270_0" hidden="1">"A25569"</definedName>
    <definedName name="FDD_271_0" hidden="1">"A25569"</definedName>
    <definedName name="FDD_272_0" hidden="1">"A25569"</definedName>
    <definedName name="FDD_273_0" hidden="1">"A25569"</definedName>
    <definedName name="FDD_274_0" hidden="1">"E36160"</definedName>
    <definedName name="FDD_274_1" hidden="1">"E36525"</definedName>
    <definedName name="FDD_274_2" hidden="1">"E36891"</definedName>
    <definedName name="FDD_275_0" hidden="1">"A25569"</definedName>
    <definedName name="FDD_276_0" hidden="1">"A25569"</definedName>
    <definedName name="FDD_277_0" hidden="1">"A25569"</definedName>
    <definedName name="FDD_278_0" hidden="1">"A25569"</definedName>
    <definedName name="FDD_279_0" hidden="1">"E36160"</definedName>
    <definedName name="FDD_279_1" hidden="1">"E36525"</definedName>
    <definedName name="FDD_279_2" hidden="1">"E36891"</definedName>
    <definedName name="FDD_28_0" hidden="1">"A25569"</definedName>
    <definedName name="FDD_280_0" hidden="1">"E36160"</definedName>
    <definedName name="FDD_280_1" hidden="1">"E36525"</definedName>
    <definedName name="FDD_280_2" hidden="1">"E36891"</definedName>
    <definedName name="FDD_281_0" hidden="1">"E36160"</definedName>
    <definedName name="FDD_281_1" hidden="1">"E36525"</definedName>
    <definedName name="FDD_281_2" hidden="1">"E36891"</definedName>
    <definedName name="FDD_282_0" hidden="1">"E36160"</definedName>
    <definedName name="FDD_282_1" hidden="1">"E36525"</definedName>
    <definedName name="FDD_282_2" hidden="1">"E36891"</definedName>
    <definedName name="FDD_283_0" hidden="1">"E36160"</definedName>
    <definedName name="FDD_283_1" hidden="1">"E36525"</definedName>
    <definedName name="FDD_283_2" hidden="1">"E36891"</definedName>
    <definedName name="FDD_284_0" hidden="1">"A30681"</definedName>
    <definedName name="FDD_284_1" hidden="1">"A31047"</definedName>
    <definedName name="FDD_284_10" hidden="1">"A34334"</definedName>
    <definedName name="FDD_284_11" hidden="1">"A34699"</definedName>
    <definedName name="FDD_284_12" hidden="1">"A35064"</definedName>
    <definedName name="FDD_284_13" hidden="1">"A35430"</definedName>
    <definedName name="FDD_284_14" hidden="1">"A35795"</definedName>
    <definedName name="FDD_284_2" hidden="1">"A31412"</definedName>
    <definedName name="FDD_284_3" hidden="1">"A31777"</definedName>
    <definedName name="FDD_284_4" hidden="1">"A32142"</definedName>
    <definedName name="FDD_284_5" hidden="1">"A32508"</definedName>
    <definedName name="FDD_284_6" hidden="1">"A32873"</definedName>
    <definedName name="FDD_284_7" hidden="1">"A33238"</definedName>
    <definedName name="FDD_284_8" hidden="1">"A33603"</definedName>
    <definedName name="FDD_284_9" hidden="1">"A33969"</definedName>
    <definedName name="FDD_285_0" hidden="1">"A35795"</definedName>
    <definedName name="FDD_285_1" hidden="1">"E36160"</definedName>
    <definedName name="FDD_285_10" hidden="1">"E39447"</definedName>
    <definedName name="FDD_285_11" hidden="1">"E39813"</definedName>
    <definedName name="FDD_285_12" hidden="1">"E40178"</definedName>
    <definedName name="FDD_285_13" hidden="1">"E40543"</definedName>
    <definedName name="FDD_285_14" hidden="1">"E40908"</definedName>
    <definedName name="FDD_285_15" hidden="1">"E41274"</definedName>
    <definedName name="FDD_285_16" hidden="1">"E41639"</definedName>
    <definedName name="FDD_285_17" hidden="1">"E42004"</definedName>
    <definedName name="FDD_285_18" hidden="1">"E42369"</definedName>
    <definedName name="FDD_285_19" hidden="1">"E42735"</definedName>
    <definedName name="FDD_285_2" hidden="1">"E36525"</definedName>
    <definedName name="FDD_285_20" hidden="1">"E43100"</definedName>
    <definedName name="FDD_285_21" hidden="1">"E43465"</definedName>
    <definedName name="FDD_285_22" hidden="1">"E43830"</definedName>
    <definedName name="FDD_285_23" hidden="1">"E44196"</definedName>
    <definedName name="FDD_285_24" hidden="1">"E44561"</definedName>
    <definedName name="FDD_285_25" hidden="1">"E44926"</definedName>
    <definedName name="FDD_285_3" hidden="1">"E36891"</definedName>
    <definedName name="FDD_285_4" hidden="1">"E37256"</definedName>
    <definedName name="FDD_285_5" hidden="1">"E37621"</definedName>
    <definedName name="FDD_285_6" hidden="1">"E37986"</definedName>
    <definedName name="FDD_285_7" hidden="1">"E38352"</definedName>
    <definedName name="FDD_285_8" hidden="1">"E38717"</definedName>
    <definedName name="FDD_285_9" hidden="1">"E39082"</definedName>
    <definedName name="FDD_286_0" hidden="1">"E36160"</definedName>
    <definedName name="FDD_286_1" hidden="1">"E36525"</definedName>
    <definedName name="FDD_286_10" hidden="1">"E39813"</definedName>
    <definedName name="FDD_286_11" hidden="1">"E40178"</definedName>
    <definedName name="FDD_286_12" hidden="1">"E40543"</definedName>
    <definedName name="FDD_286_13" hidden="1">"E40908"</definedName>
    <definedName name="FDD_286_14" hidden="1">"E41274"</definedName>
    <definedName name="FDD_286_15" hidden="1">"E41639"</definedName>
    <definedName name="FDD_286_16" hidden="1">"E42004"</definedName>
    <definedName name="FDD_286_17" hidden="1">"E42369"</definedName>
    <definedName name="FDD_286_18" hidden="1">"E42735"</definedName>
    <definedName name="FDD_286_19" hidden="1">"E43100"</definedName>
    <definedName name="FDD_286_2" hidden="1">"E36891"</definedName>
    <definedName name="FDD_286_20" hidden="1">"E43465"</definedName>
    <definedName name="FDD_286_21" hidden="1">"E43830"</definedName>
    <definedName name="FDD_286_22" hidden="1">"E44196"</definedName>
    <definedName name="FDD_286_23" hidden="1">"E44561"</definedName>
    <definedName name="FDD_286_24" hidden="1">"E44926"</definedName>
    <definedName name="FDD_286_3" hidden="1">"E37256"</definedName>
    <definedName name="FDD_286_4" hidden="1">"E37621"</definedName>
    <definedName name="FDD_286_5" hidden="1">"E37986"</definedName>
    <definedName name="FDD_286_6" hidden="1">"E38352"</definedName>
    <definedName name="FDD_286_7" hidden="1">"E38717"</definedName>
    <definedName name="FDD_286_8" hidden="1">"E39082"</definedName>
    <definedName name="FDD_286_9" hidden="1">"E39447"</definedName>
    <definedName name="FDD_287_0" hidden="1">"A25569"</definedName>
    <definedName name="FDD_288_0" hidden="1">"A25569"</definedName>
    <definedName name="FDD_289_0" hidden="1">"A36890"</definedName>
    <definedName name="FDD_29_0" hidden="1">"A25569"</definedName>
    <definedName name="FDD_290_0" hidden="1">"A36890"</definedName>
    <definedName name="FDD_291_0" hidden="1">"A25569"</definedName>
    <definedName name="FDD_295_0" hidden="1">"U25569"</definedName>
    <definedName name="FDD_296_0" hidden="1">"A25569"</definedName>
    <definedName name="FDD_297_0" hidden="1">"A25569"</definedName>
    <definedName name="FDD_298_0" hidden="1">"A25569"</definedName>
    <definedName name="FDD_299_0" hidden="1">"A25569"</definedName>
    <definedName name="FDD_3_0" hidden="1">"A25569"</definedName>
    <definedName name="FDD_30_0" hidden="1">"A25569"</definedName>
    <definedName name="FDD_300_0" hidden="1">"U25569"</definedName>
    <definedName name="FDD_301_0" hidden="1">"U35795"</definedName>
    <definedName name="FDD_301_1" hidden="1">"U36160"</definedName>
    <definedName name="FDD_301_2" hidden="1">"U36525"</definedName>
    <definedName name="FDD_302_0" hidden="1">"U35795"</definedName>
    <definedName name="FDD_302_1" hidden="1">"U36160"</definedName>
    <definedName name="FDD_302_2" hidden="1">"U36525"</definedName>
    <definedName name="FDD_303_0" hidden="1">"U35795"</definedName>
    <definedName name="FDD_303_1" hidden="1">"U36160"</definedName>
    <definedName name="FDD_303_2" hidden="1">"U36525"</definedName>
    <definedName name="FDD_304_0" hidden="1">"U35795"</definedName>
    <definedName name="FDD_304_1" hidden="1">"U36160"</definedName>
    <definedName name="FDD_304_2" hidden="1">"U36525"</definedName>
    <definedName name="FDD_305_0" hidden="1">"A30681"</definedName>
    <definedName name="FDD_305_1" hidden="1">"A31047"</definedName>
    <definedName name="FDD_305_10" hidden="1">"U34334"</definedName>
    <definedName name="FDD_305_11" hidden="1">"U34699"</definedName>
    <definedName name="FDD_305_12" hidden="1">"U35064"</definedName>
    <definedName name="FDD_305_13" hidden="1">"U35430"</definedName>
    <definedName name="FDD_305_14" hidden="1">"U35795"</definedName>
    <definedName name="FDD_305_2" hidden="1">"A31412"</definedName>
    <definedName name="FDD_305_3" hidden="1">"U31777"</definedName>
    <definedName name="FDD_305_4" hidden="1">"U32142"</definedName>
    <definedName name="FDD_305_5" hidden="1">"U32508"</definedName>
    <definedName name="FDD_305_6" hidden="1">"U32873"</definedName>
    <definedName name="FDD_305_7" hidden="1">"U33238"</definedName>
    <definedName name="FDD_305_8" hidden="1">"U33603"</definedName>
    <definedName name="FDD_305_9" hidden="1">"U33969"</definedName>
    <definedName name="FDD_306_0" hidden="1">"U35795"</definedName>
    <definedName name="FDD_306_1" hidden="1">"E36160"</definedName>
    <definedName name="FDD_306_2" hidden="1">"U36525"</definedName>
    <definedName name="FDD_307_0" hidden="1">"A35795"</definedName>
    <definedName name="FDD_307_1" hidden="1">"U36160"</definedName>
    <definedName name="FDD_307_2" hidden="1">"U36525"</definedName>
    <definedName name="FDD_31_0" hidden="1">"A25569"</definedName>
    <definedName name="FDD_32_0" hidden="1">"A25569"</definedName>
    <definedName name="FDD_33_0" hidden="1">"A25569"</definedName>
    <definedName name="FDD_34_0" hidden="1">"A25569"</definedName>
    <definedName name="FDD_35_0" hidden="1">"A25569"</definedName>
    <definedName name="FDD_36_0" hidden="1">"A25569"</definedName>
    <definedName name="FDD_37_0" hidden="1">"A25569"</definedName>
    <definedName name="FDD_38_0" hidden="1">"A25569"</definedName>
    <definedName name="FDD_39_0" hidden="1">"A25569"</definedName>
    <definedName name="FDD_4_0" hidden="1">"A25569"</definedName>
    <definedName name="FDD_40_0" hidden="1">"A25569"</definedName>
    <definedName name="FDD_41_0" hidden="1">"U25569"</definedName>
    <definedName name="FDD_42_0" hidden="1">"U25569"</definedName>
    <definedName name="FDD_43_0" hidden="1">"A25569"</definedName>
    <definedName name="FDD_44_0" hidden="1">"A30681"</definedName>
    <definedName name="FDD_44_1" hidden="1">"A31047"</definedName>
    <definedName name="FDD_44_10" hidden="1">"A34334"</definedName>
    <definedName name="FDD_44_11" hidden="1">"A34699"</definedName>
    <definedName name="FDD_44_12" hidden="1">"A35064"</definedName>
    <definedName name="FDD_44_13" hidden="1">"A35430"</definedName>
    <definedName name="FDD_44_14" hidden="1">"A35795"</definedName>
    <definedName name="FDD_44_2" hidden="1">"A31412"</definedName>
    <definedName name="FDD_44_3" hidden="1">"A31777"</definedName>
    <definedName name="FDD_44_4" hidden="1">"A32142"</definedName>
    <definedName name="FDD_44_5" hidden="1">"A32508"</definedName>
    <definedName name="FDD_44_6" hidden="1">"A32873"</definedName>
    <definedName name="FDD_44_7" hidden="1">"A33238"</definedName>
    <definedName name="FDD_44_8" hidden="1">"A33603"</definedName>
    <definedName name="FDD_44_9" hidden="1">"A33969"</definedName>
    <definedName name="FDD_45_0" hidden="1">"A30681"</definedName>
    <definedName name="FDD_45_1" hidden="1">"A31047"</definedName>
    <definedName name="FDD_45_10" hidden="1">"A34334"</definedName>
    <definedName name="FDD_45_11" hidden="1">"A34699"</definedName>
    <definedName name="FDD_45_12" hidden="1">"A35064"</definedName>
    <definedName name="FDD_45_13" hidden="1">"A35430"</definedName>
    <definedName name="FDD_45_14" hidden="1">"A35795"</definedName>
    <definedName name="FDD_45_2" hidden="1">"A31412"</definedName>
    <definedName name="FDD_45_3" hidden="1">"A31777"</definedName>
    <definedName name="FDD_45_4" hidden="1">"A32142"</definedName>
    <definedName name="FDD_45_5" hidden="1">"A32508"</definedName>
    <definedName name="FDD_45_6" hidden="1">"A32873"</definedName>
    <definedName name="FDD_45_7" hidden="1">"A33238"</definedName>
    <definedName name="FDD_45_8" hidden="1">"A33603"</definedName>
    <definedName name="FDD_45_9" hidden="1">"A33969"</definedName>
    <definedName name="FDD_46_0" hidden="1">"A30681"</definedName>
    <definedName name="FDD_46_1" hidden="1">"A31047"</definedName>
    <definedName name="FDD_46_10" hidden="1">"A34334"</definedName>
    <definedName name="FDD_46_11" hidden="1">"A34699"</definedName>
    <definedName name="FDD_46_12" hidden="1">"A35064"</definedName>
    <definedName name="FDD_46_13" hidden="1">"A35430"</definedName>
    <definedName name="FDD_46_14" hidden="1">"A35795"</definedName>
    <definedName name="FDD_46_2" hidden="1">"A31412"</definedName>
    <definedName name="FDD_46_3" hidden="1">"A31777"</definedName>
    <definedName name="FDD_46_4" hidden="1">"A32142"</definedName>
    <definedName name="FDD_46_5" hidden="1">"A32508"</definedName>
    <definedName name="FDD_46_6" hidden="1">"A32873"</definedName>
    <definedName name="FDD_46_7" hidden="1">"A33238"</definedName>
    <definedName name="FDD_46_8" hidden="1">"A33603"</definedName>
    <definedName name="FDD_46_9" hidden="1">"A33969"</definedName>
    <definedName name="FDD_47_0" hidden="1">"A30681"</definedName>
    <definedName name="FDD_47_1" hidden="1">"A31047"</definedName>
    <definedName name="FDD_47_10" hidden="1">"A34334"</definedName>
    <definedName name="FDD_47_11" hidden="1">"A34699"</definedName>
    <definedName name="FDD_47_12" hidden="1">"A35064"</definedName>
    <definedName name="FDD_47_13" hidden="1">"A35430"</definedName>
    <definedName name="FDD_47_14" hidden="1">"A35795"</definedName>
    <definedName name="FDD_47_2" hidden="1">"A31412"</definedName>
    <definedName name="FDD_47_3" hidden="1">"A31777"</definedName>
    <definedName name="FDD_47_4" hidden="1">"A32142"</definedName>
    <definedName name="FDD_47_5" hidden="1">"A32508"</definedName>
    <definedName name="FDD_47_6" hidden="1">"A32873"</definedName>
    <definedName name="FDD_47_7" hidden="1">"A33238"</definedName>
    <definedName name="FDD_47_8" hidden="1">"A33603"</definedName>
    <definedName name="FDD_47_9" hidden="1">"A33969"</definedName>
    <definedName name="FDD_48_0" hidden="1">"A30681"</definedName>
    <definedName name="FDD_48_1" hidden="1">"A31047"</definedName>
    <definedName name="FDD_48_10" hidden="1">"A34334"</definedName>
    <definedName name="FDD_48_11" hidden="1">"A34699"</definedName>
    <definedName name="FDD_48_12" hidden="1">"A35064"</definedName>
    <definedName name="FDD_48_13" hidden="1">"A35430"</definedName>
    <definedName name="FDD_48_14" hidden="1">"A35795"</definedName>
    <definedName name="FDD_48_2" hidden="1">"A31412"</definedName>
    <definedName name="FDD_48_3" hidden="1">"A31777"</definedName>
    <definedName name="FDD_48_4" hidden="1">"A32142"</definedName>
    <definedName name="FDD_48_5" hidden="1">"A32508"</definedName>
    <definedName name="FDD_48_6" hidden="1">"A32873"</definedName>
    <definedName name="FDD_48_7" hidden="1">"A33238"</definedName>
    <definedName name="FDD_48_8" hidden="1">"A33603"</definedName>
    <definedName name="FDD_48_9" hidden="1">"A33969"</definedName>
    <definedName name="FDD_49_0" hidden="1">"A30681"</definedName>
    <definedName name="FDD_49_1" hidden="1">"A31047"</definedName>
    <definedName name="FDD_49_10" hidden="1">"A34334"</definedName>
    <definedName name="FDD_49_11" hidden="1">"A34699"</definedName>
    <definedName name="FDD_49_12" hidden="1">"A35064"</definedName>
    <definedName name="FDD_49_13" hidden="1">"A35430"</definedName>
    <definedName name="FDD_49_14" hidden="1">"A35795"</definedName>
    <definedName name="FDD_49_2" hidden="1">"A31412"</definedName>
    <definedName name="FDD_49_3" hidden="1">"A31777"</definedName>
    <definedName name="FDD_49_4" hidden="1">"A32142"</definedName>
    <definedName name="FDD_49_5" hidden="1">"A32508"</definedName>
    <definedName name="FDD_49_6" hidden="1">"A32873"</definedName>
    <definedName name="FDD_49_7" hidden="1">"A33238"</definedName>
    <definedName name="FDD_49_8" hidden="1">"A33603"</definedName>
    <definedName name="FDD_49_9" hidden="1">"A33969"</definedName>
    <definedName name="FDD_5_0" hidden="1">"A25569"</definedName>
    <definedName name="FDD_50_0" hidden="1">"A30681"</definedName>
    <definedName name="FDD_50_1" hidden="1">"A31047"</definedName>
    <definedName name="FDD_50_10" hidden="1">"A34334"</definedName>
    <definedName name="FDD_50_11" hidden="1">"A34699"</definedName>
    <definedName name="FDD_50_12" hidden="1">"A35064"</definedName>
    <definedName name="FDD_50_13" hidden="1">"A35430"</definedName>
    <definedName name="FDD_50_14" hidden="1">"A35795"</definedName>
    <definedName name="FDD_50_2" hidden="1">"A31412"</definedName>
    <definedName name="FDD_50_3" hidden="1">"A31777"</definedName>
    <definedName name="FDD_50_4" hidden="1">"A32142"</definedName>
    <definedName name="FDD_50_5" hidden="1">"A32508"</definedName>
    <definedName name="FDD_50_6" hidden="1">"A32873"</definedName>
    <definedName name="FDD_50_7" hidden="1">"A33238"</definedName>
    <definedName name="FDD_50_8" hidden="1">"A33603"</definedName>
    <definedName name="FDD_50_9" hidden="1">"A33969"</definedName>
    <definedName name="FDD_51_0" hidden="1">"A30681"</definedName>
    <definedName name="FDD_51_1" hidden="1">"A31047"</definedName>
    <definedName name="FDD_51_10" hidden="1">"A34334"</definedName>
    <definedName name="FDD_51_11" hidden="1">"A34699"</definedName>
    <definedName name="FDD_51_12" hidden="1">"A35064"</definedName>
    <definedName name="FDD_51_13" hidden="1">"A35430"</definedName>
    <definedName name="FDD_51_14" hidden="1">"A35795"</definedName>
    <definedName name="FDD_51_2" hidden="1">"A31412"</definedName>
    <definedName name="FDD_51_3" hidden="1">"A31777"</definedName>
    <definedName name="FDD_51_4" hidden="1">"A32142"</definedName>
    <definedName name="FDD_51_5" hidden="1">"A32508"</definedName>
    <definedName name="FDD_51_6" hidden="1">"A32873"</definedName>
    <definedName name="FDD_51_7" hidden="1">"A33238"</definedName>
    <definedName name="FDD_51_8" hidden="1">"A33603"</definedName>
    <definedName name="FDD_51_9" hidden="1">"A33969"</definedName>
    <definedName name="FDD_52_0" hidden="1">"A30681"</definedName>
    <definedName name="FDD_52_1" hidden="1">"A31047"</definedName>
    <definedName name="FDD_52_10" hidden="1">"A34334"</definedName>
    <definedName name="FDD_52_11" hidden="1">"A34699"</definedName>
    <definedName name="FDD_52_12" hidden="1">"A35064"</definedName>
    <definedName name="FDD_52_13" hidden="1">"A35430"</definedName>
    <definedName name="FDD_52_14" hidden="1">"A35795"</definedName>
    <definedName name="FDD_52_2" hidden="1">"A31412"</definedName>
    <definedName name="FDD_52_3" hidden="1">"A31777"</definedName>
    <definedName name="FDD_52_4" hidden="1">"A32142"</definedName>
    <definedName name="FDD_52_5" hidden="1">"A32508"</definedName>
    <definedName name="FDD_52_6" hidden="1">"A32873"</definedName>
    <definedName name="FDD_52_7" hidden="1">"A33238"</definedName>
    <definedName name="FDD_52_8" hidden="1">"A33603"</definedName>
    <definedName name="FDD_52_9" hidden="1">"A33969"</definedName>
    <definedName name="FDD_53_0" hidden="1">"U30681"</definedName>
    <definedName name="FDD_53_1" hidden="1">"A31047"</definedName>
    <definedName name="FDD_53_10" hidden="1">"A34334"</definedName>
    <definedName name="FDD_53_11" hidden="1">"A34699"</definedName>
    <definedName name="FDD_53_12" hidden="1">"A35064"</definedName>
    <definedName name="FDD_53_13" hidden="1">"A35430"</definedName>
    <definedName name="FDD_53_14" hidden="1">"A35795"</definedName>
    <definedName name="FDD_53_2" hidden="1">"A31412"</definedName>
    <definedName name="FDD_53_3" hidden="1">"A31777"</definedName>
    <definedName name="FDD_53_4" hidden="1">"A32142"</definedName>
    <definedName name="FDD_53_5" hidden="1">"A32508"</definedName>
    <definedName name="FDD_53_6" hidden="1">"A32873"</definedName>
    <definedName name="FDD_53_7" hidden="1">"A33238"</definedName>
    <definedName name="FDD_53_8" hidden="1">"A33603"</definedName>
    <definedName name="FDD_53_9" hidden="1">"A33969"</definedName>
    <definedName name="FDD_54_0" hidden="1">"A30681"</definedName>
    <definedName name="FDD_54_1" hidden="1">"A31047"</definedName>
    <definedName name="FDD_54_10" hidden="1">"A34334"</definedName>
    <definedName name="FDD_54_11" hidden="1">"A34699"</definedName>
    <definedName name="FDD_54_12" hidden="1">"A35064"</definedName>
    <definedName name="FDD_54_13" hidden="1">"A35430"</definedName>
    <definedName name="FDD_54_14" hidden="1">"A35795"</definedName>
    <definedName name="FDD_54_2" hidden="1">"A31412"</definedName>
    <definedName name="FDD_54_3" hidden="1">"A31777"</definedName>
    <definedName name="FDD_54_4" hidden="1">"A32142"</definedName>
    <definedName name="FDD_54_5" hidden="1">"A32508"</definedName>
    <definedName name="FDD_54_6" hidden="1">"A32873"</definedName>
    <definedName name="FDD_54_7" hidden="1">"A33238"</definedName>
    <definedName name="FDD_54_8" hidden="1">"A33603"</definedName>
    <definedName name="FDD_54_9" hidden="1">"A33969"</definedName>
    <definedName name="FDD_55_0" hidden="1">"A30681"</definedName>
    <definedName name="FDD_55_1" hidden="1">"A31047"</definedName>
    <definedName name="FDD_55_10" hidden="1">"A34334"</definedName>
    <definedName name="FDD_55_11" hidden="1">"A34699"</definedName>
    <definedName name="FDD_55_12" hidden="1">"A35064"</definedName>
    <definedName name="FDD_55_13" hidden="1">"A35430"</definedName>
    <definedName name="FDD_55_14" hidden="1">"A35795"</definedName>
    <definedName name="FDD_55_2" hidden="1">"A31412"</definedName>
    <definedName name="FDD_55_3" hidden="1">"A31777"</definedName>
    <definedName name="FDD_55_4" hidden="1">"A32142"</definedName>
    <definedName name="FDD_55_5" hidden="1">"A32508"</definedName>
    <definedName name="FDD_55_6" hidden="1">"A32873"</definedName>
    <definedName name="FDD_55_7" hidden="1">"A33238"</definedName>
    <definedName name="FDD_55_8" hidden="1">"A33603"</definedName>
    <definedName name="FDD_55_9" hidden="1">"A33969"</definedName>
    <definedName name="FDD_56_0" hidden="1">"A30681"</definedName>
    <definedName name="FDD_56_1" hidden="1">"A31047"</definedName>
    <definedName name="FDD_56_10" hidden="1">"A34334"</definedName>
    <definedName name="FDD_56_11" hidden="1">"A34699"</definedName>
    <definedName name="FDD_56_12" hidden="1">"A35064"</definedName>
    <definedName name="FDD_56_13" hidden="1">"A35430"</definedName>
    <definedName name="FDD_56_14" hidden="1">"A35795"</definedName>
    <definedName name="FDD_56_2" hidden="1">"A31412"</definedName>
    <definedName name="FDD_56_3" hidden="1">"A31777"</definedName>
    <definedName name="FDD_56_4" hidden="1">"A32142"</definedName>
    <definedName name="FDD_56_5" hidden="1">"A32508"</definedName>
    <definedName name="FDD_56_6" hidden="1">"A32873"</definedName>
    <definedName name="FDD_56_7" hidden="1">"A33238"</definedName>
    <definedName name="FDD_56_8" hidden="1">"A33603"</definedName>
    <definedName name="FDD_56_9" hidden="1">"A33969"</definedName>
    <definedName name="FDD_57_0" hidden="1">"A30681"</definedName>
    <definedName name="FDD_57_1" hidden="1">"A31047"</definedName>
    <definedName name="FDD_57_10" hidden="1">"A34334"</definedName>
    <definedName name="FDD_57_11" hidden="1">"A34699"</definedName>
    <definedName name="FDD_57_12" hidden="1">"A35064"</definedName>
    <definedName name="FDD_57_13" hidden="1">"A35430"</definedName>
    <definedName name="FDD_57_14" hidden="1">"A35795"</definedName>
    <definedName name="FDD_57_2" hidden="1">"A31412"</definedName>
    <definedName name="FDD_57_3" hidden="1">"A31777"</definedName>
    <definedName name="FDD_57_4" hidden="1">"A32142"</definedName>
    <definedName name="FDD_57_5" hidden="1">"A32508"</definedName>
    <definedName name="FDD_57_6" hidden="1">"A32873"</definedName>
    <definedName name="FDD_57_7" hidden="1">"A33238"</definedName>
    <definedName name="FDD_57_8" hidden="1">"A33603"</definedName>
    <definedName name="FDD_57_9" hidden="1">"A33969"</definedName>
    <definedName name="FDD_58_0" hidden="1">"A30681"</definedName>
    <definedName name="FDD_58_1" hidden="1">"A31047"</definedName>
    <definedName name="FDD_58_10" hidden="1">"A34334"</definedName>
    <definedName name="FDD_58_11" hidden="1">"A34699"</definedName>
    <definedName name="FDD_58_12" hidden="1">"A35064"</definedName>
    <definedName name="FDD_58_13" hidden="1">"A35430"</definedName>
    <definedName name="FDD_58_14" hidden="1">"A35795"</definedName>
    <definedName name="FDD_58_2" hidden="1">"A31412"</definedName>
    <definedName name="FDD_58_3" hidden="1">"A31777"</definedName>
    <definedName name="FDD_58_4" hidden="1">"A32142"</definedName>
    <definedName name="FDD_58_5" hidden="1">"A32508"</definedName>
    <definedName name="FDD_58_6" hidden="1">"A32873"</definedName>
    <definedName name="FDD_58_7" hidden="1">"A33238"</definedName>
    <definedName name="FDD_58_8" hidden="1">"A33603"</definedName>
    <definedName name="FDD_58_9" hidden="1">"A33969"</definedName>
    <definedName name="FDD_59_0" hidden="1">"A30681"</definedName>
    <definedName name="FDD_59_1" hidden="1">"A31047"</definedName>
    <definedName name="FDD_59_10" hidden="1">"A34334"</definedName>
    <definedName name="FDD_59_11" hidden="1">"A34699"</definedName>
    <definedName name="FDD_59_12" hidden="1">"A35064"</definedName>
    <definedName name="FDD_59_13" hidden="1">"A35430"</definedName>
    <definedName name="FDD_59_14" hidden="1">"A35795"</definedName>
    <definedName name="FDD_59_2" hidden="1">"A31412"</definedName>
    <definedName name="FDD_59_3" hidden="1">"A31777"</definedName>
    <definedName name="FDD_59_4" hidden="1">"A32142"</definedName>
    <definedName name="FDD_59_5" hidden="1">"A32508"</definedName>
    <definedName name="FDD_59_6" hidden="1">"A32873"</definedName>
    <definedName name="FDD_59_7" hidden="1">"A33238"</definedName>
    <definedName name="FDD_59_8" hidden="1">"A33603"</definedName>
    <definedName name="FDD_59_9" hidden="1">"A33969"</definedName>
    <definedName name="FDD_6_0" hidden="1">"A25569"</definedName>
    <definedName name="FDD_60_0" hidden="1">"A30681"</definedName>
    <definedName name="FDD_60_1" hidden="1">"A31047"</definedName>
    <definedName name="FDD_60_10" hidden="1">"A34334"</definedName>
    <definedName name="FDD_60_11" hidden="1">"A34699"</definedName>
    <definedName name="FDD_60_12" hidden="1">"A35064"</definedName>
    <definedName name="FDD_60_13" hidden="1">"A35430"</definedName>
    <definedName name="FDD_60_14" hidden="1">"A35795"</definedName>
    <definedName name="FDD_60_2" hidden="1">"A31412"</definedName>
    <definedName name="FDD_60_3" hidden="1">"A31777"</definedName>
    <definedName name="FDD_60_4" hidden="1">"A32142"</definedName>
    <definedName name="FDD_60_5" hidden="1">"A32508"</definedName>
    <definedName name="FDD_60_6" hidden="1">"A32873"</definedName>
    <definedName name="FDD_60_7" hidden="1">"A33238"</definedName>
    <definedName name="FDD_60_8" hidden="1">"A33603"</definedName>
    <definedName name="FDD_60_9" hidden="1">"A33969"</definedName>
    <definedName name="FDD_61_0" hidden="1">"A30681"</definedName>
    <definedName name="FDD_61_1" hidden="1">"A31047"</definedName>
    <definedName name="FDD_61_10" hidden="1">"A34334"</definedName>
    <definedName name="FDD_61_11" hidden="1">"A34699"</definedName>
    <definedName name="FDD_61_12" hidden="1">"A35064"</definedName>
    <definedName name="FDD_61_13" hidden="1">"A35430"</definedName>
    <definedName name="FDD_61_14" hidden="1">"A35795"</definedName>
    <definedName name="FDD_61_2" hidden="1">"A31412"</definedName>
    <definedName name="FDD_61_3" hidden="1">"A31777"</definedName>
    <definedName name="FDD_61_4" hidden="1">"A32142"</definedName>
    <definedName name="FDD_61_5" hidden="1">"A32508"</definedName>
    <definedName name="FDD_61_6" hidden="1">"A32873"</definedName>
    <definedName name="FDD_61_7" hidden="1">"A33238"</definedName>
    <definedName name="FDD_61_8" hidden="1">"A33603"</definedName>
    <definedName name="FDD_61_9" hidden="1">"A33969"</definedName>
    <definedName name="FDD_62_0" hidden="1">"A30681"</definedName>
    <definedName name="FDD_62_1" hidden="1">"A31047"</definedName>
    <definedName name="FDD_62_10" hidden="1">"A34334"</definedName>
    <definedName name="FDD_62_11" hidden="1">"A34699"</definedName>
    <definedName name="FDD_62_12" hidden="1">"A35064"</definedName>
    <definedName name="FDD_62_13" hidden="1">"A35430"</definedName>
    <definedName name="FDD_62_14" hidden="1">"A35795"</definedName>
    <definedName name="FDD_62_2" hidden="1">"A31412"</definedName>
    <definedName name="FDD_62_3" hidden="1">"A31777"</definedName>
    <definedName name="FDD_62_4" hidden="1">"A32142"</definedName>
    <definedName name="FDD_62_5" hidden="1">"A32508"</definedName>
    <definedName name="FDD_62_6" hidden="1">"A32873"</definedName>
    <definedName name="FDD_62_7" hidden="1">"A33238"</definedName>
    <definedName name="FDD_62_8" hidden="1">"A33603"</definedName>
    <definedName name="FDD_62_9" hidden="1">"A33969"</definedName>
    <definedName name="FDD_63_0" hidden="1">"A30681"</definedName>
    <definedName name="FDD_63_1" hidden="1">"A31047"</definedName>
    <definedName name="FDD_63_10" hidden="1">"A34334"</definedName>
    <definedName name="FDD_63_11" hidden="1">"A34699"</definedName>
    <definedName name="FDD_63_12" hidden="1">"A35064"</definedName>
    <definedName name="FDD_63_13" hidden="1">"A35430"</definedName>
    <definedName name="FDD_63_14" hidden="1">"A35795"</definedName>
    <definedName name="FDD_63_2" hidden="1">"A31412"</definedName>
    <definedName name="FDD_63_3" hidden="1">"A31777"</definedName>
    <definedName name="FDD_63_4" hidden="1">"A32142"</definedName>
    <definedName name="FDD_63_5" hidden="1">"A32508"</definedName>
    <definedName name="FDD_63_6" hidden="1">"A32873"</definedName>
    <definedName name="FDD_63_7" hidden="1">"A33238"</definedName>
    <definedName name="FDD_63_8" hidden="1">"A33603"</definedName>
    <definedName name="FDD_63_9" hidden="1">"A33969"</definedName>
    <definedName name="FDD_64_0" hidden="1">"A30681"</definedName>
    <definedName name="FDD_64_1" hidden="1">"A31047"</definedName>
    <definedName name="FDD_64_10" hidden="1">"A34334"</definedName>
    <definedName name="FDD_64_11" hidden="1">"A34699"</definedName>
    <definedName name="FDD_64_12" hidden="1">"A35064"</definedName>
    <definedName name="FDD_64_13" hidden="1">"A35430"</definedName>
    <definedName name="FDD_64_14" hidden="1">"A35795"</definedName>
    <definedName name="FDD_64_2" hidden="1">"A31412"</definedName>
    <definedName name="FDD_64_3" hidden="1">"A31777"</definedName>
    <definedName name="FDD_64_4" hidden="1">"A32142"</definedName>
    <definedName name="FDD_64_5" hidden="1">"A32508"</definedName>
    <definedName name="FDD_64_6" hidden="1">"A32873"</definedName>
    <definedName name="FDD_64_7" hidden="1">"A33238"</definedName>
    <definedName name="FDD_64_8" hidden="1">"A33603"</definedName>
    <definedName name="FDD_64_9" hidden="1">"A33969"</definedName>
    <definedName name="FDD_65_0" hidden="1">"A30681"</definedName>
    <definedName name="FDD_65_1" hidden="1">"A31047"</definedName>
    <definedName name="FDD_65_10" hidden="1">"A34334"</definedName>
    <definedName name="FDD_65_11" hidden="1">"A34699"</definedName>
    <definedName name="FDD_65_12" hidden="1">"A35064"</definedName>
    <definedName name="FDD_65_13" hidden="1">"A35430"</definedName>
    <definedName name="FDD_65_14" hidden="1">"A35795"</definedName>
    <definedName name="FDD_65_2" hidden="1">"A31412"</definedName>
    <definedName name="FDD_65_3" hidden="1">"A31777"</definedName>
    <definedName name="FDD_65_4" hidden="1">"A32142"</definedName>
    <definedName name="FDD_65_5" hidden="1">"A32508"</definedName>
    <definedName name="FDD_65_6" hidden="1">"A32873"</definedName>
    <definedName name="FDD_65_7" hidden="1">"A33238"</definedName>
    <definedName name="FDD_65_8" hidden="1">"A33603"</definedName>
    <definedName name="FDD_65_9" hidden="1">"A33969"</definedName>
    <definedName name="FDD_66_0" hidden="1">"A30681"</definedName>
    <definedName name="FDD_66_1" hidden="1">"A31047"</definedName>
    <definedName name="FDD_66_10" hidden="1">"A34334"</definedName>
    <definedName name="FDD_66_11" hidden="1">"A34699"</definedName>
    <definedName name="FDD_66_12" hidden="1">"A35064"</definedName>
    <definedName name="FDD_66_13" hidden="1">"A35430"</definedName>
    <definedName name="FDD_66_14" hidden="1">"A35795"</definedName>
    <definedName name="FDD_66_2" hidden="1">"A31412"</definedName>
    <definedName name="FDD_66_3" hidden="1">"A31777"</definedName>
    <definedName name="FDD_66_4" hidden="1">"A32142"</definedName>
    <definedName name="FDD_66_5" hidden="1">"A32508"</definedName>
    <definedName name="FDD_66_6" hidden="1">"A32873"</definedName>
    <definedName name="FDD_66_7" hidden="1">"A33238"</definedName>
    <definedName name="FDD_66_8" hidden="1">"A33603"</definedName>
    <definedName name="FDD_66_9" hidden="1">"A33969"</definedName>
    <definedName name="FDD_67_0" hidden="1">"A30681"</definedName>
    <definedName name="FDD_67_1" hidden="1">"A31047"</definedName>
    <definedName name="FDD_67_10" hidden="1">"A34334"</definedName>
    <definedName name="FDD_67_11" hidden="1">"A34699"</definedName>
    <definedName name="FDD_67_12" hidden="1">"A35064"</definedName>
    <definedName name="FDD_67_13" hidden="1">"A35430"</definedName>
    <definedName name="FDD_67_14" hidden="1">"A35795"</definedName>
    <definedName name="FDD_67_2" hidden="1">"A31412"</definedName>
    <definedName name="FDD_67_3" hidden="1">"A31777"</definedName>
    <definedName name="FDD_67_4" hidden="1">"A32142"</definedName>
    <definedName name="FDD_67_5" hidden="1">"A32508"</definedName>
    <definedName name="FDD_67_6" hidden="1">"A32873"</definedName>
    <definedName name="FDD_67_7" hidden="1">"A33238"</definedName>
    <definedName name="FDD_67_8" hidden="1">"A33603"</definedName>
    <definedName name="FDD_67_9" hidden="1">"A33969"</definedName>
    <definedName name="FDD_68_0" hidden="1">"A30681"</definedName>
    <definedName name="FDD_68_1" hidden="1">"A31047"</definedName>
    <definedName name="FDD_68_10" hidden="1">"A34334"</definedName>
    <definedName name="FDD_68_11" hidden="1">"A34699"</definedName>
    <definedName name="FDD_68_12" hidden="1">"A35064"</definedName>
    <definedName name="FDD_68_13" hidden="1">"A35430"</definedName>
    <definedName name="FDD_68_14" hidden="1">"A35795"</definedName>
    <definedName name="FDD_68_2" hidden="1">"A31412"</definedName>
    <definedName name="FDD_68_3" hidden="1">"A31777"</definedName>
    <definedName name="FDD_68_4" hidden="1">"A32142"</definedName>
    <definedName name="FDD_68_5" hidden="1">"A32508"</definedName>
    <definedName name="FDD_68_6" hidden="1">"A32873"</definedName>
    <definedName name="FDD_68_7" hidden="1">"A33238"</definedName>
    <definedName name="FDD_68_8" hidden="1">"A33603"</definedName>
    <definedName name="FDD_68_9" hidden="1">"A33969"</definedName>
    <definedName name="FDD_69_0" hidden="1">"U30681"</definedName>
    <definedName name="FDD_69_1" hidden="1">"A31047"</definedName>
    <definedName name="FDD_69_10" hidden="1">"A34334"</definedName>
    <definedName name="FDD_69_11" hidden="1">"A34699"</definedName>
    <definedName name="FDD_69_12" hidden="1">"A35064"</definedName>
    <definedName name="FDD_69_13" hidden="1">"A35430"</definedName>
    <definedName name="FDD_69_14" hidden="1">"A35795"</definedName>
    <definedName name="FDD_69_2" hidden="1">"A31412"</definedName>
    <definedName name="FDD_69_3" hidden="1">"A31777"</definedName>
    <definedName name="FDD_69_4" hidden="1">"A32142"</definedName>
    <definedName name="FDD_69_5" hidden="1">"A32508"</definedName>
    <definedName name="FDD_69_6" hidden="1">"A32873"</definedName>
    <definedName name="FDD_69_7" hidden="1">"A33238"</definedName>
    <definedName name="FDD_69_8" hidden="1">"A33603"</definedName>
    <definedName name="FDD_69_9" hidden="1">"A33969"</definedName>
    <definedName name="FDD_7_0" hidden="1">"A25569"</definedName>
    <definedName name="FDD_70_0" hidden="1">"A30681"</definedName>
    <definedName name="FDD_70_1" hidden="1">"A31047"</definedName>
    <definedName name="FDD_70_10" hidden="1">"A34334"</definedName>
    <definedName name="FDD_70_11" hidden="1">"A34699"</definedName>
    <definedName name="FDD_70_12" hidden="1">"A35064"</definedName>
    <definedName name="FDD_70_13" hidden="1">"A35430"</definedName>
    <definedName name="FDD_70_14" hidden="1">"A35795"</definedName>
    <definedName name="FDD_70_2" hidden="1">"A31412"</definedName>
    <definedName name="FDD_70_3" hidden="1">"A31777"</definedName>
    <definedName name="FDD_70_4" hidden="1">"A32142"</definedName>
    <definedName name="FDD_70_5" hidden="1">"A32508"</definedName>
    <definedName name="FDD_70_6" hidden="1">"A32873"</definedName>
    <definedName name="FDD_70_7" hidden="1">"A33238"</definedName>
    <definedName name="FDD_70_8" hidden="1">"A33603"</definedName>
    <definedName name="FDD_70_9" hidden="1">"A33969"</definedName>
    <definedName name="FDD_71_0" hidden="1">"A30681"</definedName>
    <definedName name="FDD_71_1" hidden="1">"A31047"</definedName>
    <definedName name="FDD_71_10" hidden="1">"A34334"</definedName>
    <definedName name="FDD_71_11" hidden="1">"A34699"</definedName>
    <definedName name="FDD_71_12" hidden="1">"A35064"</definedName>
    <definedName name="FDD_71_13" hidden="1">"A35430"</definedName>
    <definedName name="FDD_71_14" hidden="1">"A35795"</definedName>
    <definedName name="FDD_71_2" hidden="1">"A31412"</definedName>
    <definedName name="FDD_71_3" hidden="1">"A31777"</definedName>
    <definedName name="FDD_71_4" hidden="1">"A32142"</definedName>
    <definedName name="FDD_71_5" hidden="1">"A32508"</definedName>
    <definedName name="FDD_71_6" hidden="1">"A32873"</definedName>
    <definedName name="FDD_71_7" hidden="1">"A33238"</definedName>
    <definedName name="FDD_71_8" hidden="1">"A33603"</definedName>
    <definedName name="FDD_71_9" hidden="1">"A33969"</definedName>
    <definedName name="FDD_72_0" hidden="1">"A30681"</definedName>
    <definedName name="FDD_72_1" hidden="1">"A31047"</definedName>
    <definedName name="FDD_72_10" hidden="1">"A34334"</definedName>
    <definedName name="FDD_72_11" hidden="1">"A34699"</definedName>
    <definedName name="FDD_72_12" hidden="1">"A35064"</definedName>
    <definedName name="FDD_72_13" hidden="1">"A35430"</definedName>
    <definedName name="FDD_72_14" hidden="1">"A35795"</definedName>
    <definedName name="FDD_72_2" hidden="1">"A31412"</definedName>
    <definedName name="FDD_72_3" hidden="1">"A31777"</definedName>
    <definedName name="FDD_72_4" hidden="1">"A32142"</definedName>
    <definedName name="FDD_72_5" hidden="1">"A32508"</definedName>
    <definedName name="FDD_72_6" hidden="1">"A32873"</definedName>
    <definedName name="FDD_72_7" hidden="1">"A33238"</definedName>
    <definedName name="FDD_72_8" hidden="1">"A33603"</definedName>
    <definedName name="FDD_72_9" hidden="1">"A33969"</definedName>
    <definedName name="FDD_73_0" hidden="1">"A30681"</definedName>
    <definedName name="FDD_73_1" hidden="1">"A31047"</definedName>
    <definedName name="FDD_73_10" hidden="1">"A34334"</definedName>
    <definedName name="FDD_73_11" hidden="1">"A34699"</definedName>
    <definedName name="FDD_73_12" hidden="1">"A35064"</definedName>
    <definedName name="FDD_73_13" hidden="1">"A35430"</definedName>
    <definedName name="FDD_73_14" hidden="1">"A35795"</definedName>
    <definedName name="FDD_73_2" hidden="1">"A31412"</definedName>
    <definedName name="FDD_73_3" hidden="1">"A31777"</definedName>
    <definedName name="FDD_73_4" hidden="1">"A32142"</definedName>
    <definedName name="FDD_73_5" hidden="1">"A32508"</definedName>
    <definedName name="FDD_73_6" hidden="1">"A32873"</definedName>
    <definedName name="FDD_73_7" hidden="1">"A33238"</definedName>
    <definedName name="FDD_73_8" hidden="1">"A33603"</definedName>
    <definedName name="FDD_73_9" hidden="1">"A33969"</definedName>
    <definedName name="FDD_74_0" hidden="1">"A30681"</definedName>
    <definedName name="FDD_74_1" hidden="1">"A31047"</definedName>
    <definedName name="FDD_74_10" hidden="1">"A34334"</definedName>
    <definedName name="FDD_74_11" hidden="1">"A34699"</definedName>
    <definedName name="FDD_74_12" hidden="1">"A35064"</definedName>
    <definedName name="FDD_74_13" hidden="1">"A35430"</definedName>
    <definedName name="FDD_74_14" hidden="1">"A35795"</definedName>
    <definedName name="FDD_74_2" hidden="1">"A31412"</definedName>
    <definedName name="FDD_74_3" hidden="1">"A31777"</definedName>
    <definedName name="FDD_74_4" hidden="1">"A32142"</definedName>
    <definedName name="FDD_74_5" hidden="1">"A32508"</definedName>
    <definedName name="FDD_74_6" hidden="1">"A32873"</definedName>
    <definedName name="FDD_74_7" hidden="1">"A33238"</definedName>
    <definedName name="FDD_74_8" hidden="1">"A33603"</definedName>
    <definedName name="FDD_74_9" hidden="1">"A33969"</definedName>
    <definedName name="FDD_75_0" hidden="1">"A30681"</definedName>
    <definedName name="FDD_75_1" hidden="1">"A31047"</definedName>
    <definedName name="FDD_75_10" hidden="1">"A34334"</definedName>
    <definedName name="FDD_75_11" hidden="1">"A34699"</definedName>
    <definedName name="FDD_75_12" hidden="1">"A35064"</definedName>
    <definedName name="FDD_75_13" hidden="1">"A35430"</definedName>
    <definedName name="FDD_75_14" hidden="1">"A35795"</definedName>
    <definedName name="FDD_75_2" hidden="1">"A31412"</definedName>
    <definedName name="FDD_75_3" hidden="1">"A31777"</definedName>
    <definedName name="FDD_75_4" hidden="1">"A32142"</definedName>
    <definedName name="FDD_75_5" hidden="1">"A32508"</definedName>
    <definedName name="FDD_75_6" hidden="1">"A32873"</definedName>
    <definedName name="FDD_75_7" hidden="1">"A33238"</definedName>
    <definedName name="FDD_75_8" hidden="1">"A33603"</definedName>
    <definedName name="FDD_75_9" hidden="1">"A33969"</definedName>
    <definedName name="FDD_76_0" hidden="1">"A30681"</definedName>
    <definedName name="FDD_76_1" hidden="1">"A31047"</definedName>
    <definedName name="FDD_76_10" hidden="1">"A34334"</definedName>
    <definedName name="FDD_76_11" hidden="1">"A34699"</definedName>
    <definedName name="FDD_76_12" hidden="1">"A35064"</definedName>
    <definedName name="FDD_76_13" hidden="1">"A35430"</definedName>
    <definedName name="FDD_76_14" hidden="1">"A35795"</definedName>
    <definedName name="FDD_76_2" hidden="1">"A31412"</definedName>
    <definedName name="FDD_76_3" hidden="1">"A31777"</definedName>
    <definedName name="FDD_76_4" hidden="1">"A32142"</definedName>
    <definedName name="FDD_76_5" hidden="1">"A32508"</definedName>
    <definedName name="FDD_76_6" hidden="1">"A32873"</definedName>
    <definedName name="FDD_76_7" hidden="1">"A33238"</definedName>
    <definedName name="FDD_76_8" hidden="1">"A33603"</definedName>
    <definedName name="FDD_76_9" hidden="1">"A33969"</definedName>
    <definedName name="FDD_77_0" hidden="1">"A30681"</definedName>
    <definedName name="FDD_77_1" hidden="1">"A31047"</definedName>
    <definedName name="FDD_77_10" hidden="1">"A34334"</definedName>
    <definedName name="FDD_77_11" hidden="1">"A34699"</definedName>
    <definedName name="FDD_77_12" hidden="1">"A35064"</definedName>
    <definedName name="FDD_77_13" hidden="1">"A35430"</definedName>
    <definedName name="FDD_77_14" hidden="1">"A35795"</definedName>
    <definedName name="FDD_77_2" hidden="1">"A31412"</definedName>
    <definedName name="FDD_77_3" hidden="1">"A31777"</definedName>
    <definedName name="FDD_77_4" hidden="1">"A32142"</definedName>
    <definedName name="FDD_77_5" hidden="1">"A32508"</definedName>
    <definedName name="FDD_77_6" hidden="1">"A32873"</definedName>
    <definedName name="FDD_77_7" hidden="1">"A33238"</definedName>
    <definedName name="FDD_77_8" hidden="1">"A33603"</definedName>
    <definedName name="FDD_77_9" hidden="1">"A33969"</definedName>
    <definedName name="FDD_78_0" hidden="1">"A30681"</definedName>
    <definedName name="FDD_78_1" hidden="1">"A31047"</definedName>
    <definedName name="FDD_78_10" hidden="1">"A34334"</definedName>
    <definedName name="FDD_78_11" hidden="1">"A34699"</definedName>
    <definedName name="FDD_78_12" hidden="1">"A35064"</definedName>
    <definedName name="FDD_78_13" hidden="1">"A35430"</definedName>
    <definedName name="FDD_78_14" hidden="1">"A35795"</definedName>
    <definedName name="FDD_78_2" hidden="1">"A31412"</definedName>
    <definedName name="FDD_78_3" hidden="1">"A31777"</definedName>
    <definedName name="FDD_78_4" hidden="1">"A32142"</definedName>
    <definedName name="FDD_78_5" hidden="1">"A32508"</definedName>
    <definedName name="FDD_78_6" hidden="1">"A32873"</definedName>
    <definedName name="FDD_78_7" hidden="1">"A33238"</definedName>
    <definedName name="FDD_78_8" hidden="1">"A33603"</definedName>
    <definedName name="FDD_78_9" hidden="1">"A33969"</definedName>
    <definedName name="FDD_79_0" hidden="1">"A30681"</definedName>
    <definedName name="FDD_79_1" hidden="1">"A31047"</definedName>
    <definedName name="FDD_79_10" hidden="1">"A34334"</definedName>
    <definedName name="FDD_79_11" hidden="1">"A34699"</definedName>
    <definedName name="FDD_79_12" hidden="1">"A35064"</definedName>
    <definedName name="FDD_79_13" hidden="1">"A35430"</definedName>
    <definedName name="FDD_79_14" hidden="1">"A35795"</definedName>
    <definedName name="FDD_79_2" hidden="1">"A31412"</definedName>
    <definedName name="FDD_79_3" hidden="1">"A31777"</definedName>
    <definedName name="FDD_79_4" hidden="1">"A32142"</definedName>
    <definedName name="FDD_79_5" hidden="1">"A32508"</definedName>
    <definedName name="FDD_79_6" hidden="1">"A32873"</definedName>
    <definedName name="FDD_79_7" hidden="1">"A33238"</definedName>
    <definedName name="FDD_79_8" hidden="1">"A33603"</definedName>
    <definedName name="FDD_79_9" hidden="1">"A33969"</definedName>
    <definedName name="FDD_8_0" hidden="1">"A25569"</definedName>
    <definedName name="FDD_80_0" hidden="1">"A30681"</definedName>
    <definedName name="FDD_80_1" hidden="1">"A31047"</definedName>
    <definedName name="FDD_80_10" hidden="1">"A34334"</definedName>
    <definedName name="FDD_80_11" hidden="1">"A34699"</definedName>
    <definedName name="FDD_80_12" hidden="1">"A35064"</definedName>
    <definedName name="FDD_80_13" hidden="1">"A35430"</definedName>
    <definedName name="FDD_80_14" hidden="1">"A35795"</definedName>
    <definedName name="FDD_80_2" hidden="1">"A31412"</definedName>
    <definedName name="FDD_80_3" hidden="1">"A31777"</definedName>
    <definedName name="FDD_80_4" hidden="1">"A32142"</definedName>
    <definedName name="FDD_80_5" hidden="1">"A32508"</definedName>
    <definedName name="FDD_80_6" hidden="1">"A32873"</definedName>
    <definedName name="FDD_80_7" hidden="1">"A33238"</definedName>
    <definedName name="FDD_80_8" hidden="1">"A33603"</definedName>
    <definedName name="FDD_80_9" hidden="1">"A33969"</definedName>
    <definedName name="FDD_81_0" hidden="1">"A30681"</definedName>
    <definedName name="FDD_81_1" hidden="1">"A31047"</definedName>
    <definedName name="FDD_81_10" hidden="1">"A34334"</definedName>
    <definedName name="FDD_81_11" hidden="1">"A34699"</definedName>
    <definedName name="FDD_81_12" hidden="1">"A35064"</definedName>
    <definedName name="FDD_81_13" hidden="1">"A35430"</definedName>
    <definedName name="FDD_81_14" hidden="1">"A35795"</definedName>
    <definedName name="FDD_81_2" hidden="1">"A31412"</definedName>
    <definedName name="FDD_81_3" hidden="1">"A31777"</definedName>
    <definedName name="FDD_81_4" hidden="1">"A32142"</definedName>
    <definedName name="FDD_81_5" hidden="1">"A32508"</definedName>
    <definedName name="FDD_81_6" hidden="1">"A32873"</definedName>
    <definedName name="FDD_81_7" hidden="1">"A33238"</definedName>
    <definedName name="FDD_81_8" hidden="1">"A33603"</definedName>
    <definedName name="FDD_81_9" hidden="1">"A33969"</definedName>
    <definedName name="FDD_82_0" hidden="1">"A30681"</definedName>
    <definedName name="FDD_82_1" hidden="1">"A31047"</definedName>
    <definedName name="FDD_82_10" hidden="1">"A34334"</definedName>
    <definedName name="FDD_82_11" hidden="1">"A34699"</definedName>
    <definedName name="FDD_82_12" hidden="1">"A35064"</definedName>
    <definedName name="FDD_82_13" hidden="1">"A35430"</definedName>
    <definedName name="FDD_82_14" hidden="1">"A35795"</definedName>
    <definedName name="FDD_82_2" hidden="1">"A31412"</definedName>
    <definedName name="FDD_82_3" hidden="1">"A31777"</definedName>
    <definedName name="FDD_82_4" hidden="1">"A32142"</definedName>
    <definedName name="FDD_82_5" hidden="1">"A32508"</definedName>
    <definedName name="FDD_82_6" hidden="1">"A32873"</definedName>
    <definedName name="FDD_82_7" hidden="1">"A33238"</definedName>
    <definedName name="FDD_82_8" hidden="1">"A33603"</definedName>
    <definedName name="FDD_82_9" hidden="1">"A33969"</definedName>
    <definedName name="FDD_83_0" hidden="1">"A30681"</definedName>
    <definedName name="FDD_83_1" hidden="1">"A31047"</definedName>
    <definedName name="FDD_83_10" hidden="1">"A34334"</definedName>
    <definedName name="FDD_83_11" hidden="1">"A34699"</definedName>
    <definedName name="FDD_83_12" hidden="1">"A35064"</definedName>
    <definedName name="FDD_83_13" hidden="1">"A35430"</definedName>
    <definedName name="FDD_83_14" hidden="1">"A35795"</definedName>
    <definedName name="FDD_83_2" hidden="1">"A31412"</definedName>
    <definedName name="FDD_83_3" hidden="1">"A31777"</definedName>
    <definedName name="FDD_83_4" hidden="1">"A32142"</definedName>
    <definedName name="FDD_83_5" hidden="1">"A32508"</definedName>
    <definedName name="FDD_83_6" hidden="1">"A32873"</definedName>
    <definedName name="FDD_83_7" hidden="1">"A33238"</definedName>
    <definedName name="FDD_83_8" hidden="1">"A33603"</definedName>
    <definedName name="FDD_83_9" hidden="1">"A33969"</definedName>
    <definedName name="FDD_84_0" hidden="1">"A30681"</definedName>
    <definedName name="FDD_84_1" hidden="1">"A31047"</definedName>
    <definedName name="FDD_84_10" hidden="1">"A34334"</definedName>
    <definedName name="FDD_84_11" hidden="1">"A34699"</definedName>
    <definedName name="FDD_84_12" hidden="1">"A35064"</definedName>
    <definedName name="FDD_84_13" hidden="1">"A35430"</definedName>
    <definedName name="FDD_84_14" hidden="1">"A35795"</definedName>
    <definedName name="FDD_84_2" hidden="1">"A31412"</definedName>
    <definedName name="FDD_84_3" hidden="1">"A31777"</definedName>
    <definedName name="FDD_84_4" hidden="1">"A32142"</definedName>
    <definedName name="FDD_84_5" hidden="1">"A32508"</definedName>
    <definedName name="FDD_84_6" hidden="1">"A32873"</definedName>
    <definedName name="FDD_84_7" hidden="1">"A33238"</definedName>
    <definedName name="FDD_84_8" hidden="1">"A33603"</definedName>
    <definedName name="FDD_84_9" hidden="1">"A33969"</definedName>
    <definedName name="FDD_85_0" hidden="1">"A30681"</definedName>
    <definedName name="FDD_85_1" hidden="1">"A31047"</definedName>
    <definedName name="FDD_85_10" hidden="1">"A34334"</definedName>
    <definedName name="FDD_85_11" hidden="1">"A34699"</definedName>
    <definedName name="FDD_85_12" hidden="1">"A35064"</definedName>
    <definedName name="FDD_85_13" hidden="1">"A35430"</definedName>
    <definedName name="FDD_85_14" hidden="1">"A35795"</definedName>
    <definedName name="FDD_85_2" hidden="1">"A31412"</definedName>
    <definedName name="FDD_85_3" hidden="1">"A31777"</definedName>
    <definedName name="FDD_85_4" hidden="1">"A32142"</definedName>
    <definedName name="FDD_85_5" hidden="1">"A32508"</definedName>
    <definedName name="FDD_85_6" hidden="1">"A32873"</definedName>
    <definedName name="FDD_85_7" hidden="1">"A33238"</definedName>
    <definedName name="FDD_85_8" hidden="1">"A33603"</definedName>
    <definedName name="FDD_85_9" hidden="1">"A33969"</definedName>
    <definedName name="FDD_86_0" hidden="1">"A30681"</definedName>
    <definedName name="FDD_86_1" hidden="1">"A31047"</definedName>
    <definedName name="FDD_86_10" hidden="1">"A34334"</definedName>
    <definedName name="FDD_86_11" hidden="1">"A34699"</definedName>
    <definedName name="FDD_86_12" hidden="1">"A35064"</definedName>
    <definedName name="FDD_86_13" hidden="1">"A35430"</definedName>
    <definedName name="FDD_86_14" hidden="1">"A35795"</definedName>
    <definedName name="FDD_86_2" hidden="1">"A31412"</definedName>
    <definedName name="FDD_86_3" hidden="1">"A31777"</definedName>
    <definedName name="FDD_86_4" hidden="1">"A32142"</definedName>
    <definedName name="FDD_86_5" hidden="1">"A32508"</definedName>
    <definedName name="FDD_86_6" hidden="1">"A32873"</definedName>
    <definedName name="FDD_86_7" hidden="1">"A33238"</definedName>
    <definedName name="FDD_86_8" hidden="1">"A33603"</definedName>
    <definedName name="FDD_86_9" hidden="1">"A33969"</definedName>
    <definedName name="FDD_87_0" hidden="1">"A30681"</definedName>
    <definedName name="FDD_87_1" hidden="1">"A31047"</definedName>
    <definedName name="FDD_87_10" hidden="1">"A34334"</definedName>
    <definedName name="FDD_87_11" hidden="1">"A34699"</definedName>
    <definedName name="FDD_87_12" hidden="1">"A35064"</definedName>
    <definedName name="FDD_87_13" hidden="1">"A35430"</definedName>
    <definedName name="FDD_87_14" hidden="1">"A35795"</definedName>
    <definedName name="FDD_87_2" hidden="1">"A31412"</definedName>
    <definedName name="FDD_87_3" hidden="1">"A31777"</definedName>
    <definedName name="FDD_87_4" hidden="1">"A32142"</definedName>
    <definedName name="FDD_87_5" hidden="1">"A32508"</definedName>
    <definedName name="FDD_87_6" hidden="1">"A32873"</definedName>
    <definedName name="FDD_87_7" hidden="1">"A33238"</definedName>
    <definedName name="FDD_87_8" hidden="1">"A33603"</definedName>
    <definedName name="FDD_87_9" hidden="1">"A33969"</definedName>
    <definedName name="FDD_88_0" hidden="1">"A30681"</definedName>
    <definedName name="FDD_88_1" hidden="1">"A31047"</definedName>
    <definedName name="FDD_88_10" hidden="1">"A34334"</definedName>
    <definedName name="FDD_88_11" hidden="1">"A34699"</definedName>
    <definedName name="FDD_88_12" hidden="1">"A35064"</definedName>
    <definedName name="FDD_88_13" hidden="1">"A35430"</definedName>
    <definedName name="FDD_88_14" hidden="1">"A35795"</definedName>
    <definedName name="FDD_88_2" hidden="1">"A31412"</definedName>
    <definedName name="FDD_88_3" hidden="1">"A31777"</definedName>
    <definedName name="FDD_88_4" hidden="1">"A32142"</definedName>
    <definedName name="FDD_88_5" hidden="1">"A32508"</definedName>
    <definedName name="FDD_88_6" hidden="1">"A32873"</definedName>
    <definedName name="FDD_88_7" hidden="1">"A33238"</definedName>
    <definedName name="FDD_88_8" hidden="1">"A33603"</definedName>
    <definedName name="FDD_88_9" hidden="1">"A33969"</definedName>
    <definedName name="FDD_89_0" hidden="1">"A30681"</definedName>
    <definedName name="FDD_89_1" hidden="1">"A31047"</definedName>
    <definedName name="FDD_89_10" hidden="1">"A34334"</definedName>
    <definedName name="FDD_89_11" hidden="1">"A34699"</definedName>
    <definedName name="FDD_89_12" hidden="1">"A35064"</definedName>
    <definedName name="FDD_89_13" hidden="1">"A35430"</definedName>
    <definedName name="FDD_89_14" hidden="1">"A35795"</definedName>
    <definedName name="FDD_89_2" hidden="1">"A31412"</definedName>
    <definedName name="FDD_89_3" hidden="1">"A31777"</definedName>
    <definedName name="FDD_89_4" hidden="1">"A32142"</definedName>
    <definedName name="FDD_89_5" hidden="1">"A32508"</definedName>
    <definedName name="FDD_89_6" hidden="1">"A32873"</definedName>
    <definedName name="FDD_89_7" hidden="1">"A33238"</definedName>
    <definedName name="FDD_89_8" hidden="1">"A33603"</definedName>
    <definedName name="FDD_89_9" hidden="1">"A33969"</definedName>
    <definedName name="FDD_9_0" hidden="1">"A25569"</definedName>
    <definedName name="FDD_90_0" hidden="1">"A30681"</definedName>
    <definedName name="FDD_90_1" hidden="1">"A31047"</definedName>
    <definedName name="FDD_90_10" hidden="1">"A34334"</definedName>
    <definedName name="FDD_90_11" hidden="1">"A34699"</definedName>
    <definedName name="FDD_90_12" hidden="1">"A35064"</definedName>
    <definedName name="FDD_90_13" hidden="1">"A35430"</definedName>
    <definedName name="FDD_90_14" hidden="1">"A35795"</definedName>
    <definedName name="FDD_90_2" hidden="1">"A31412"</definedName>
    <definedName name="FDD_90_3" hidden="1">"A31777"</definedName>
    <definedName name="FDD_90_4" hidden="1">"A32142"</definedName>
    <definedName name="FDD_90_5" hidden="1">"A32508"</definedName>
    <definedName name="FDD_90_6" hidden="1">"A32873"</definedName>
    <definedName name="FDD_90_7" hidden="1">"A33238"</definedName>
    <definedName name="FDD_90_8" hidden="1">"A33603"</definedName>
    <definedName name="FDD_90_9" hidden="1">"A33969"</definedName>
    <definedName name="FDD_91_0" hidden="1">"A30681"</definedName>
    <definedName name="FDD_91_1" hidden="1">"A31047"</definedName>
    <definedName name="FDD_91_10" hidden="1">"A34334"</definedName>
    <definedName name="FDD_91_11" hidden="1">"A34699"</definedName>
    <definedName name="FDD_91_12" hidden="1">"A35064"</definedName>
    <definedName name="FDD_91_13" hidden="1">"A35430"</definedName>
    <definedName name="FDD_91_14" hidden="1">"A35795"</definedName>
    <definedName name="FDD_91_2" hidden="1">"A31412"</definedName>
    <definedName name="FDD_91_3" hidden="1">"A31777"</definedName>
    <definedName name="FDD_91_4" hidden="1">"A32142"</definedName>
    <definedName name="FDD_91_5" hidden="1">"A32508"</definedName>
    <definedName name="FDD_91_6" hidden="1">"A32873"</definedName>
    <definedName name="FDD_91_7" hidden="1">"A33238"</definedName>
    <definedName name="FDD_91_8" hidden="1">"A33603"</definedName>
    <definedName name="FDD_91_9" hidden="1">"A33969"</definedName>
    <definedName name="FDD_92_0" hidden="1">"A30681"</definedName>
    <definedName name="FDD_92_1" hidden="1">"A31047"</definedName>
    <definedName name="FDD_92_10" hidden="1">"A34334"</definedName>
    <definedName name="FDD_92_11" hidden="1">"A34699"</definedName>
    <definedName name="FDD_92_12" hidden="1">"A35064"</definedName>
    <definedName name="FDD_92_13" hidden="1">"A35430"</definedName>
    <definedName name="FDD_92_14" hidden="1">"A35795"</definedName>
    <definedName name="FDD_92_2" hidden="1">"A31412"</definedName>
    <definedName name="FDD_92_3" hidden="1">"A31777"</definedName>
    <definedName name="FDD_92_4" hidden="1">"A32142"</definedName>
    <definedName name="FDD_92_5" hidden="1">"A32508"</definedName>
    <definedName name="FDD_92_6" hidden="1">"A32873"</definedName>
    <definedName name="FDD_92_7" hidden="1">"A33238"</definedName>
    <definedName name="FDD_92_8" hidden="1">"A33603"</definedName>
    <definedName name="FDD_92_9" hidden="1">"A33969"</definedName>
    <definedName name="FDD_93_0" hidden="1">"A30681"</definedName>
    <definedName name="FDD_93_1" hidden="1">"A31047"</definedName>
    <definedName name="FDD_93_10" hidden="1">"A34334"</definedName>
    <definedName name="FDD_93_11" hidden="1">"A34699"</definedName>
    <definedName name="FDD_93_12" hidden="1">"A35064"</definedName>
    <definedName name="FDD_93_13" hidden="1">"A35430"</definedName>
    <definedName name="FDD_93_14" hidden="1">"A35795"</definedName>
    <definedName name="FDD_93_2" hidden="1">"A31412"</definedName>
    <definedName name="FDD_93_3" hidden="1">"A31777"</definedName>
    <definedName name="FDD_93_4" hidden="1">"A32142"</definedName>
    <definedName name="FDD_93_5" hidden="1">"A32508"</definedName>
    <definedName name="FDD_93_6" hidden="1">"A32873"</definedName>
    <definedName name="FDD_93_7" hidden="1">"A33238"</definedName>
    <definedName name="FDD_93_8" hidden="1">"A33603"</definedName>
    <definedName name="FDD_93_9" hidden="1">"A33969"</definedName>
    <definedName name="FDD_94_0" hidden="1">"A30681"</definedName>
    <definedName name="FDD_94_1" hidden="1">"A31047"</definedName>
    <definedName name="FDD_94_10" hidden="1">"A34334"</definedName>
    <definedName name="FDD_94_11" hidden="1">"A34699"</definedName>
    <definedName name="FDD_94_12" hidden="1">"A35064"</definedName>
    <definedName name="FDD_94_13" hidden="1">"A35430"</definedName>
    <definedName name="FDD_94_14" hidden="1">"A35795"</definedName>
    <definedName name="FDD_94_2" hidden="1">"A31412"</definedName>
    <definedName name="FDD_94_3" hidden="1">"A31777"</definedName>
    <definedName name="FDD_94_4" hidden="1">"A32142"</definedName>
    <definedName name="FDD_94_5" hidden="1">"A32508"</definedName>
    <definedName name="FDD_94_6" hidden="1">"A32873"</definedName>
    <definedName name="FDD_94_7" hidden="1">"A33238"</definedName>
    <definedName name="FDD_94_8" hidden="1">"A33603"</definedName>
    <definedName name="FDD_94_9" hidden="1">"A33969"</definedName>
    <definedName name="FDD_95_0" hidden="1">"A30681"</definedName>
    <definedName name="FDD_95_1" hidden="1">"A31047"</definedName>
    <definedName name="FDD_95_10" hidden="1">"A34334"</definedName>
    <definedName name="FDD_95_11" hidden="1">"A34699"</definedName>
    <definedName name="FDD_95_12" hidden="1">"A35064"</definedName>
    <definedName name="FDD_95_13" hidden="1">"A35430"</definedName>
    <definedName name="FDD_95_14" hidden="1">"A35795"</definedName>
    <definedName name="FDD_95_2" hidden="1">"A31412"</definedName>
    <definedName name="FDD_95_3" hidden="1">"A31777"</definedName>
    <definedName name="FDD_95_4" hidden="1">"A32142"</definedName>
    <definedName name="FDD_95_5" hidden="1">"A32508"</definedName>
    <definedName name="FDD_95_6" hidden="1">"A32873"</definedName>
    <definedName name="FDD_95_7" hidden="1">"A33238"</definedName>
    <definedName name="FDD_95_8" hidden="1">"A33603"</definedName>
    <definedName name="FDD_95_9" hidden="1">"A33969"</definedName>
    <definedName name="FDD_96_0" hidden="1">"U30681"</definedName>
    <definedName name="FDD_96_1" hidden="1">"A31047"</definedName>
    <definedName name="FDD_96_10" hidden="1">"A34334"</definedName>
    <definedName name="FDD_96_11" hidden="1">"A34699"</definedName>
    <definedName name="FDD_96_12" hidden="1">"A35064"</definedName>
    <definedName name="FDD_96_13" hidden="1">"A35430"</definedName>
    <definedName name="FDD_96_14" hidden="1">"A35795"</definedName>
    <definedName name="FDD_96_2" hidden="1">"A31412"</definedName>
    <definedName name="FDD_96_3" hidden="1">"A31777"</definedName>
    <definedName name="FDD_96_4" hidden="1">"A32142"</definedName>
    <definedName name="FDD_96_5" hidden="1">"A32508"</definedName>
    <definedName name="FDD_96_6" hidden="1">"A32873"</definedName>
    <definedName name="FDD_96_7" hidden="1">"A33238"</definedName>
    <definedName name="FDD_96_8" hidden="1">"A33603"</definedName>
    <definedName name="FDD_96_9" hidden="1">"A33969"</definedName>
    <definedName name="FDD_97_0" hidden="1">"U30681"</definedName>
    <definedName name="FDD_97_1" hidden="1">"A31047"</definedName>
    <definedName name="FDD_97_10" hidden="1">"A34334"</definedName>
    <definedName name="FDD_97_11" hidden="1">"A34699"</definedName>
    <definedName name="FDD_97_12" hidden="1">"A35064"</definedName>
    <definedName name="FDD_97_13" hidden="1">"A35430"</definedName>
    <definedName name="FDD_97_14" hidden="1">"A35795"</definedName>
    <definedName name="FDD_97_2" hidden="1">"A31412"</definedName>
    <definedName name="FDD_97_3" hidden="1">"A31777"</definedName>
    <definedName name="FDD_97_4" hidden="1">"A32142"</definedName>
    <definedName name="FDD_97_5" hidden="1">"A32508"</definedName>
    <definedName name="FDD_97_6" hidden="1">"A32873"</definedName>
    <definedName name="FDD_97_7" hidden="1">"A33238"</definedName>
    <definedName name="FDD_97_8" hidden="1">"A33603"</definedName>
    <definedName name="FDD_97_9" hidden="1">"A33969"</definedName>
    <definedName name="FDD_98_0" hidden="1">"U30681"</definedName>
    <definedName name="FDD_98_1" hidden="1">"A31047"</definedName>
    <definedName name="FDD_98_10" hidden="1">"A34334"</definedName>
    <definedName name="FDD_98_11" hidden="1">"A34699"</definedName>
    <definedName name="FDD_98_12" hidden="1">"A35064"</definedName>
    <definedName name="FDD_98_13" hidden="1">"A35430"</definedName>
    <definedName name="FDD_98_14" hidden="1">"A35795"</definedName>
    <definedName name="FDD_98_2" hidden="1">"A31412"</definedName>
    <definedName name="FDD_98_3" hidden="1">"A31777"</definedName>
    <definedName name="FDD_98_4" hidden="1">"A32142"</definedName>
    <definedName name="FDD_98_5" hidden="1">"A32508"</definedName>
    <definedName name="FDD_98_6" hidden="1">"A32873"</definedName>
    <definedName name="FDD_98_7" hidden="1">"A33238"</definedName>
    <definedName name="FDD_98_8" hidden="1">"A33603"</definedName>
    <definedName name="FDD_98_9" hidden="1">"A33969"</definedName>
    <definedName name="FDD_99_0" hidden="1">"U30681"</definedName>
    <definedName name="FDD_99_1" hidden="1">"A31047"</definedName>
    <definedName name="FDD_99_10" hidden="1">"A34334"</definedName>
    <definedName name="FDD_99_11" hidden="1">"A34699"</definedName>
    <definedName name="FDD_99_12" hidden="1">"A35064"</definedName>
    <definedName name="FDD_99_13" hidden="1">"A35430"</definedName>
    <definedName name="FDD_99_14" hidden="1">"A35795"</definedName>
    <definedName name="FDD_99_2" hidden="1">"A31412"</definedName>
    <definedName name="FDD_99_3" hidden="1">"A31777"</definedName>
    <definedName name="FDD_99_4" hidden="1">"A32142"</definedName>
    <definedName name="FDD_99_5" hidden="1">"A32508"</definedName>
    <definedName name="FDD_99_6" hidden="1">"A32873"</definedName>
    <definedName name="FDD_99_7" hidden="1">"A33238"</definedName>
    <definedName name="FDD_99_8" hidden="1">"A33603"</definedName>
    <definedName name="FDD_99_9" hidden="1">"A33969"</definedName>
    <definedName name="fddda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fdfjgd" hidden="1">{"Informe 2_Consolidado",#N/A,FALSE,"Cons.";"Informe 2_Tunel",#N/A,FALSE,"Cons.";"Informe 2_Melip",#N/A,FALSE,"Cons.";"Informe 2_Guall",#N/A,FALSE,"Cons.";"Informe 2_Sara L",#N/A,FALSE,"Cons.";"Informe 2_Quellon",#N/A,FALSE,"Cons.";"Informe 2_Biolix",#N/A,FALSE,"Cons.";"Informe 2_Oficina",#N/A,FALSE,"Cons.";"Informe 2_Consorcio",#N/A,FALSE,"Cons."}</definedName>
    <definedName name="fds" hidden="1">{"comps",#N/A,FALSE,"comps";"notes",#N/A,FALSE,"comps"}</definedName>
    <definedName name="fdsa" hidden="1">{#N/A,#N/A,FALSE,"TOC";#N/A,#N/A,FALSE,"ASS";#N/A,#N/A,FALSE,"CF";#N/A,#N/A,FALSE,"FUEL&amp;MTC"}</definedName>
    <definedName name="fdsf" hidden="1">{"general",#N/A,FALSE,"Assumptions"}</definedName>
    <definedName name="fdsfsdfdsfsd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fdshfg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fe" hidden="1">{"FCB_ALL",#N/A,FALSE,"FCB"}</definedName>
    <definedName name="fede" hidden="1">{"ANAR",#N/A,FALSE,"Dist total";"MARGEN",#N/A,FALSE,"Dist total";"COMENTARIO",#N/A,FALSE,"Ficha CODICE";"CONSEJO",#N/A,FALSE,"Dist p0";"uno",#N/A,FALSE,"Dist total"}</definedName>
    <definedName name="felipe" hidden="1">{"CI+GG(BASE)",#N/A,FALSE,"CI+GG(BASE)";"GG",#N/A,FALSE,"CI+GG(BASE)";"CI",#N/A,FALSE,"CI+GG(BASE)"}</definedName>
    <definedName name="Fernando" hidden="1">{"cuadro1",#N/A,FALSE,"Cam buz camión Opción 1";"cuadro2",#N/A,FALSE,"Cam buz camión Opción 1";"cuadro3",#N/A,FALSE,"Cam buz camión Opción 1";"cuadro4",#N/A,FALSE,"Cam buz camión Opción 1";"cuadro5",#N/A,FALSE,"Cam buz camión Opción 1"}</definedName>
    <definedName name="ff" hidden="1">{"uno",#N/A,FALSE,"Dist total";"COMENTARIO",#N/A,FALSE,"Ficha CODICE"}</definedName>
    <definedName name="FFF" hidden="1">{"Graf_Carga Trab",#N/A,FALSE,"Grafi_Carga Trab";"Graf_Venta Flujo",#N/A,FALSE,"Grafi_Carga Trab"}</definedName>
    <definedName name="ffff" hidden="1">{"comps",#N/A,FALSE,"comps";"notes",#N/A,FALSE,"comps"}</definedName>
    <definedName name="FFFFF" hidden="1">{"'banner (abr)'!$A$14:$G$22"}</definedName>
    <definedName name="ffffffff" hidden="1">{"CONSEJO",#N/A,FALSE,"Dist p0";"CONSEJO",#N/A,FALSE,"Ficha CODICE"}</definedName>
    <definedName name="fffffffff" hidden="1">{"CONSEJO",#N/A,FALSE,"Dist p0";"CONSEJO",#N/A,FALSE,"Ficha CODICE"}</definedName>
    <definedName name="ffgfgf" hidden="1">{"'banner (abr)'!$A$14:$G$22"}</definedName>
    <definedName name="ffgh" hidden="1">{#N/A,#N/A,TRUE,"1842CWN0"}</definedName>
    <definedName name="ffnkl" hidden="1">{#N/A,#N/A,TRUE,"INGENIERIA";#N/A,#N/A,TRUE,"COMPRAS";#N/A,#N/A,TRUE,"DIRECCION";#N/A,#N/A,TRUE,"RESUMEN"}</definedName>
    <definedName name="fgbas" hidden="1">{#N/A,#N/A,TRUE,"INGENIERIA";#N/A,#N/A,TRUE,"COMPRAS";#N/A,#N/A,TRUE,"DIRECCION";#N/A,#N/A,TRUE,"RESUMEN"}</definedName>
    <definedName name="fgch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fgdfg" hidden="1">{"'banner (abr)'!$A$14:$G$22"}</definedName>
    <definedName name="FGF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fgfg" hidden="1">{"ResMN",#N/A,TRUE,"Res";"ResNegMN",#N/A,TRUE,"Res";"EEPMN",#N/A,TRUE,"EEP";"GasMN",#N/A,TRUE,"Gas";"AorGNMN",#N/A,TRUE,"Aorgas";"GenMN",#N/A,TRUE,"Gen";"AorGEMN",#N/A,TRUE,"Aorgen";"SerMN",#N/A,TRUE,"Serv";"ResME",#N/A,TRUE,"Res";"ResNegME",#N/A,TRUE,"Res";"EEPME",#N/A,TRUE,"EEP";"GasME",#N/A,TRUE,"Gas";"AorGNME",#N/A,TRUE,"Aorgas";"GenME",#N/A,TRUE,"Gen";"AorGEME",#N/A,TRUE,"Aorgen";"SerME",#N/A,TRUE,"Serv";"E_SGas",#N/A,TRUE,"Balgas";"Balenerg",#N/A,TRUE,"Balener";"Balance_MN",#N/A,TRUE,"Balance";"Balance_ME",#N/A,TRUE,"Balance"}</definedName>
    <definedName name="fgjk" hidden="1">{#N/A,#N/A,TRUE,"INGENIERIA";#N/A,#N/A,TRUE,"COMPRAS";#N/A,#N/A,TRUE,"DIRECCION";#N/A,#N/A,TRUE,"RESUMEN"}</definedName>
    <definedName name="fgr" hidden="1">{#N/A,#N/A,FALSE,"Total_OC015";#N/A,#N/A,FALSE,"ADMIN";#N/A,#N/A,FALSE,"PROCES";#N/A,#N/A,FALSE,"mecan";#N/A,#N/A,FALSE,"civil";#N/A,#N/A,FALSE,"CAÑER";#N/A,#N/A,FALSE,"ELEC";#N/A,#N/A,FALSE,"INSTR"}</definedName>
    <definedName name="fgs" hidden="1">{#N/A,#N/A,TRUE,"1842CWN0"}</definedName>
    <definedName name="fhf" hidden="1">{#N/A,#N/A,TRUE,"1842CWN0"}</definedName>
    <definedName name="fhg" hidden="1">{#N/A,#N/A,TRUE,"1842CWN0"}</definedName>
    <definedName name="FHSFJKSG" hidden="1">{#N/A,#N/A,FALSE,"RESUMEN";#N/A,#N/A,FALSE,"GG-GI";#N/A,#N/A,FALSE,"AMB";#N/A,#N/A,FALSE,"EyR";#N/A,#N/A,FALSE,"UCP";#N/A,#N/A,FALSE,"IND";#N/A,#N/A,FALSE,"LR";#N/A,#N/A,FALSE,"PRV";#N/A,#N/A,FALSE,"TÚNELES";#N/A,#N/A,FALSE,"IDT";#N/A,#N/A,FALSE,"ING"}</definedName>
    <definedName name="fi">#REF!</definedName>
    <definedName name="fjdkdk" hidden="1">{#N/A,#N/A,TRUE,"INGENIERIA";#N/A,#N/A,TRUE,"COMPRAS";#N/A,#N/A,TRUE,"DIRECCION";#N/A,#N/A,TRUE,"RESUMEN"}</definedName>
    <definedName name="flhg" hidden="1">{#N/A,#N/A,TRUE,"1842CWN0"}</definedName>
    <definedName name="flios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Flujos" hidden="1">{#N/A,#N/A,FALSE,"Graficos"}</definedName>
    <definedName name="fn">#REF!</definedName>
    <definedName name="fORMA9698" hidden="1">{#N/A,#N/A,FALSE,"CIBHA05A";#N/A,#N/A,FALSE,"CIBHA05B"}</definedName>
    <definedName name="FORMAUNIT" hidden="1">{#N/A,#N/A,FALSE,"Costos Productos 6A";#N/A,#N/A,FALSE,"Costo Unitario Total H-94-12"}</definedName>
    <definedName name="fple" hidden="1">{#N/A,#N/A,TRUE,"INGENIERIA";#N/A,#N/A,TRUE,"COMPRAS";#N/A,#N/A,TRUE,"DIRECCION";#N/A,#N/A,TRUE,"RESUMEN"}</definedName>
    <definedName name="FRDEASASa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FSF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fsfs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ft" hidden="1">{#N/A,#N/A,TRUE,"INGENIERIA";#N/A,#N/A,TRUE,"COMPRAS";#N/A,#N/A,TRUE,"DIRECCION";#N/A,#N/A,TRUE,"RESUMEN"}</definedName>
    <definedName name="fvgh" hidden="1">{#N/A,#N/A,TRUE,"INGENIERIA";#N/A,#N/A,TRUE,"COMPRAS";#N/A,#N/A,TRUE,"DIRECCION";#N/A,#N/A,TRUE,"RESUMEN"}</definedName>
    <definedName name="fvghh" hidden="1">{#N/A,#N/A,TRUE,"1842CWN0"}</definedName>
    <definedName name="fvrj" hidden="1">{#N/A,#N/A,TRUE,"1842CWN0"}</definedName>
    <definedName name="fyhtryr" hidden="1">{"'banner (abr)'!$A$14:$G$22"}</definedName>
    <definedName name="g" hidden="1">{#N/A,#N/A,FALSE,"Graficos"}</definedName>
    <definedName name="gamma" localSheetId="11">'[1]paper benavente'!$L$9</definedName>
    <definedName name="gamma" localSheetId="1">#REF!</definedName>
    <definedName name="gamma" localSheetId="12">'[1]paper benavente'!$L$9</definedName>
    <definedName name="gamma">#REF!</definedName>
    <definedName name="Gantt_2" hidden="1">{#N/A,#N/A,FALSE,"Total_OC015";#N/A,#N/A,FALSE,"ADMIN";#N/A,#N/A,FALSE,"PROCES";#N/A,#N/A,FALSE,"mecan";#N/A,#N/A,FALSE,"civil";#N/A,#N/A,FALSE,"CAÑER";#N/A,#N/A,FALSE,"ELEC";#N/A,#N/A,FALSE,"INSTR"}</definedName>
    <definedName name="gasdad" hidden="1">{"PYGP",#N/A,TRUE,"PandL";"BALANCEP",#N/A,TRUE,"BS";"Estado Cash Flow",#N/A,TRUE,"CFlow";"debt",#N/A,TRUE,"Debt";"worcap",#N/A,TRUE,"WorCap";"Analisis Impuestos",#N/A,TRUE,"Tax"}</definedName>
    <definedName name="Gastón" hidden="1">{"CI+GG(BASE)",#N/A,FALSE,"CI+GG(BASE)";"GG",#N/A,FALSE,"CI+GG(BASE)";"CI",#N/A,FALSE,"CI+GG(BASE)"}</definedName>
    <definedName name="gastos" hidden="1">11</definedName>
    <definedName name="gato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gb" hidden="1">{"CONSEJO",#N/A,FALSE,"Dist p0";"CONSEJO",#N/A,FALSE,"Ficha CODICE"}</definedName>
    <definedName name="GC" hidden="1">{#N/A,#N/A,TRUE,"MEMO";#N/A,#N/A,TRUE,"PARAMETROS";#N/A,#N/A,TRUE,"RLI ";#N/A,#N/A,TRUE,"IMPTO.DET.";#N/A,#N/A,TRUE,"FUT-FUNT";#N/A,#N/A,TRUE,"CPI-PATR.";#N/A,#N/A,TRUE,"CM CPI";#N/A,#N/A,TRUE,"PROV";#N/A,#N/A,TRUE,"A FIJO";#N/A,#N/A,TRUE,"LEASING";#N/A,#N/A,TRUE,"VPP";#N/A,#N/A,TRUE,"PPM";#N/A,#N/A,TRUE,"OTROS"}</definedName>
    <definedName name="gcc" hidden="1">{#N/A,#N/A,TRUE,"MEMO";#N/A,#N/A,TRUE,"PARAMETROS";#N/A,#N/A,TRUE,"RLI ";#N/A,#N/A,TRUE,"IMPTO.DET.";#N/A,#N/A,TRUE,"FUT-FUNT";#N/A,#N/A,TRUE,"CPI-PATR.";#N/A,#N/A,TRUE,"CM CPI";#N/A,#N/A,TRUE,"PROV";#N/A,#N/A,TRUE,"A FIJO";#N/A,#N/A,TRUE,"LEASING";#N/A,#N/A,TRUE,"VPP";#N/A,#N/A,TRUE,"PPM";#N/A,#N/A,TRUE,"OTROS"}</definedName>
    <definedName name="GDG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gf\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GFGFGGG" hidden="1">{"Control_Consolidado",#N/A,FALSE,"Cons.";"Control_Tunel",#N/A,FALSE,"Cons.";"Control_Melip",#N/A,FALSE,"Cons.";"Control_Gualleco",#N/A,FALSE,"Cons.";"Control_Sara L",#N/A,FALSE,"Cons.";"Control_Quellon",#N/A,FALSE,"Cons.";"Control_Biolix",#N/A,FALSE,"Cons.";"Control_Oficina",#N/A,FALSE,"Cons.";"Control_Consorcio",#N/A,FALSE,"Cons."}</definedName>
    <definedName name="gfgs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GFHRT" hidden="1">#REF!</definedName>
    <definedName name="gfjhfdgj" hidden="1">{#N/A,#N/A,TRUE,"1842CWN0"}</definedName>
    <definedName name="gg" hidden="1">{"CONSEJO",#N/A,FALSE,"Dist p0";"CONSEJO",#N/A,FALSE,"Ficha CODICE"}</definedName>
    <definedName name="ggg" hidden="1">{"ANAR",#N/A,FALSE,"Dist total";"MARGEN",#N/A,FALSE,"Dist total";"COMENTARIO",#N/A,FALSE,"Ficha CODICE";"CONSEJO",#N/A,FALSE,"Dist p0";"uno",#N/A,FALSE,"Dist total"}</definedName>
    <definedName name="gggg" hidden="1">{"uno",#N/A,FALSE,"Dist total";"COMENTARIO",#N/A,FALSE,"Ficha CODICE"}</definedName>
    <definedName name="ggggg" hidden="1">{"CONSEJO",#N/A,FALSE,"Dist p0";"CONSEJO",#N/A,FALSE,"Ficha CODICE"}</definedName>
    <definedName name="gggggggggg" hidden="1">{"ANAR",#N/A,FALSE,"Dist total";"MARGEN",#N/A,FALSE,"Dist total";"COMENTARIO",#N/A,FALSE,"Ficha CODICE";"CONSEJO",#N/A,FALSE,"Dist p0";"uno",#N/A,FALSE,"Dist total"}</definedName>
    <definedName name="ggggs" hidden="1">{"CONSEJO",#N/A,FALSE,"Dist p0";"CONSEJO",#N/A,FALSE,"Ficha CODICE"}</definedName>
    <definedName name="ggh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gh" hidden="1">{"ANAR",#N/A,FALSE,"Dist total";"MARGEN",#N/A,FALSE,"Dist total";"COMENTARIO",#N/A,FALSE,"Ficha CODICE";"CONSEJO",#N/A,FALSE,"Dist p0";"uno",#N/A,FALSE,"Dist total"}</definedName>
    <definedName name="ghd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ghdfgh" hidden="1">{#N/A,#N/A,TRUE,"INGENIERIA";#N/A,#N/A,TRUE,"COMPRAS";#N/A,#N/A,TRUE,"DIRECCION";#N/A,#N/A,TRUE,"RESUMEN"}</definedName>
    <definedName name="ghfgh" hidden="1">{#N/A,#N/A,TRUE,"INGENIERIA";#N/A,#N/A,TRUE,"COMPRAS";#N/A,#N/A,TRUE,"DIRECCION";#N/A,#N/A,TRUE,"RESUMEN"}</definedName>
    <definedName name="ghgijuu" hidden="1">{#N/A,#N/A,FALSE,"COVER";#N/A,#N/A,FALSE,"RECAP";#N/A,#N/A,FALSE,"SANTA BARBARA NONMANUAL";#N/A,#N/A,FALSE,"CEQUIP";#N/A,#N/A,FALSE,"WRATE";#N/A,#N/A,FALSE,"INDIRECT";#N/A,#N/A,FALSE,"TRAIN";#N/A,#N/A,FALSE,"MANLOADED SCHEDULE"}</definedName>
    <definedName name="ghjtfj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gifbfbv" hidden="1">{#N/A,#N/A,TRUE,"INGENIERIA";#N/A,#N/A,TRUE,"COMPRAS";#N/A,#N/A,TRUE,"DIRECCION";#N/A,#N/A,TRUE,"RESUMEN"}</definedName>
    <definedName name="gigi" hidden="1">{#N/A,#N/A,FALSE,"summary";#N/A,#N/A,FALSE,"SumGraph"}</definedName>
    <definedName name="GJLHÑÑGHK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gls_ACT_EST_ROW" hidden="1">#REF!</definedName>
    <definedName name="gls_ACT_FORM_OFFSET" hidden="1">#REF!</definedName>
    <definedName name="gls_AnalystEmpNoHeading" hidden="1">#REF!</definedName>
    <definedName name="gls_AnalystNameHeading" hidden="1">#REF!</definedName>
    <definedName name="gls_EST_FORM_OFFSET" hidden="1">#REF!</definedName>
    <definedName name="gls_FIRST_ITEM" hidden="1">#REF!</definedName>
    <definedName name="gls_FIRST_PK" hidden="1">#REF!</definedName>
    <definedName name="gls_FIRST_ROWMULT" hidden="1">#REF!</definedName>
    <definedName name="gls_FIRST_UNITS" hidden="1">#REF!</definedName>
    <definedName name="gls_FIXED_NAMES" hidden="1">#REF!</definedName>
    <definedName name="gls_FONT_STATUS" hidden="1">#REF!</definedName>
    <definedName name="gls_GenAccountingConvention" hidden="1">#REF!</definedName>
    <definedName name="gls_GenAdditionalInfo" hidden="1">#REF!</definedName>
    <definedName name="gls_GenComments" hidden="1">#REF!</definedName>
    <definedName name="gls_GenCompany" hidden="1">#REF!</definedName>
    <definedName name="gls_GenCompanyInfo" hidden="1">#REF!</definedName>
    <definedName name="gls_GenCountry" hidden="1">#REF!</definedName>
    <definedName name="gls_GenCurrency" hidden="1">#REF!</definedName>
    <definedName name="gls_GenCurrencyMultiplier" hidden="1">#REF!</definedName>
    <definedName name="gls_GenEnterCompInfo" hidden="1">#REF!</definedName>
    <definedName name="gls_GenEPSComment" hidden="1">#REF!</definedName>
    <definedName name="gls_GenHomeRegion" hidden="1">#REF!</definedName>
    <definedName name="gls_GenLastPublished" hidden="1">#REF!</definedName>
    <definedName name="gls_GenLastRecRevised" hidden="1">#REF!</definedName>
    <definedName name="gls_GenMainInfo" hidden="1">#REF!</definedName>
    <definedName name="gls_GenNoteComment" hidden="1">#REF!</definedName>
    <definedName name="gls_GenProfile" hidden="1">#REF!</definedName>
    <definedName name="gls_GenRecComment" hidden="1">#REF!</definedName>
    <definedName name="gls_GenSaleslineInfo" hidden="1">#REF!</definedName>
    <definedName name="gls_GenSalesSplitByRegion" hidden="1">#REF!</definedName>
    <definedName name="gls_GenSalesSplitHeading" hidden="1">#REF!</definedName>
    <definedName name="gls_GenSheetVersion" hidden="1">#REF!</definedName>
    <definedName name="gls_genStockCore" hidden="1">#REF!</definedName>
    <definedName name="gls_genStockRec" hidden="1">#REF!</definedName>
    <definedName name="gls_IssuedStockClassHeading" hidden="1">#REF!</definedName>
    <definedName name="gls_IssuedStockCodeHeading" hidden="1">#REF!</definedName>
    <definedName name="gls_IssuedStockFreeFloatHeading" hidden="1">#REF!</definedName>
    <definedName name="gls_KEY_DATA" hidden="1">#REF!</definedName>
    <definedName name="gls_KEY_VALUE" hidden="1">#REF!</definedName>
    <definedName name="gls_PERIOD_CODE" hidden="1">#REF!</definedName>
    <definedName name="gls_PERIOD_INDICATOR" hidden="1">#REF!</definedName>
    <definedName name="gls_PERIOD_PARENT_OR_CONSOL" hidden="1">#REF!</definedName>
    <definedName name="gls_PERIOD_TOTAL" hidden="1">#REF!</definedName>
    <definedName name="gls_PERIOD_TYPE" hidden="1">#REF!</definedName>
    <definedName name="gls_PrincipalStockClass" hidden="1">#REF!</definedName>
    <definedName name="gls_Recommendations" hidden="1">#REF!</definedName>
    <definedName name="gls_SASS5HistEPSGrowth" hidden="1">#REF!</definedName>
    <definedName name="gls_SASS5ProjEPSGrowth" hidden="1">#REF!</definedName>
    <definedName name="gls_SASSDirectorHoldings" hidden="1">#REF!</definedName>
    <definedName name="gls_SASSEPS45AGR" hidden="1">#REF!</definedName>
    <definedName name="gls_SASSIsInterimLastAnnounce" hidden="1">#REF!</definedName>
    <definedName name="gls_SASSLastAnnounce" hidden="1">#REF!</definedName>
    <definedName name="gls_SASSNETDIV45AGR" hidden="1">#REF!</definedName>
    <definedName name="gls_ShareholderClassHeading" hidden="1">#REF!</definedName>
    <definedName name="gls_ShareholderHolding" hidden="1">#REF!</definedName>
    <definedName name="gls_ShareholderHoldingHeading" hidden="1">#REF!</definedName>
    <definedName name="gls_ShareholderName" hidden="1">#REF!</definedName>
    <definedName name="gls_ShareholderNameHeading" hidden="1">#REF!</definedName>
    <definedName name="gls_ShareholdingName" hidden="1">#REF!</definedName>
    <definedName name="gls_SPARE_YEARS" hidden="1">#REF!</definedName>
    <definedName name="gls_START_FORMULA_OVERRIDEABLE" hidden="1">#REF!</definedName>
    <definedName name="gls_START_LOCAL_NAMES" hidden="1">#REF!</definedName>
    <definedName name="gls_START_PERIOD_CURRENCY" hidden="1">#REF!</definedName>
    <definedName name="gls_START_STATUS" hidden="1">#REF!</definedName>
    <definedName name="gls_START_USER_REQ" hidden="1">#REF!</definedName>
    <definedName name="gls_START_USER_STATUS" hidden="1">#REF!</definedName>
    <definedName name="gls_START_VALIDATION" hidden="1">#REF!</definedName>
    <definedName name="gls_START_WHAT" hidden="1">#REF!</definedName>
    <definedName name="gls_START_YEAR" hidden="1">#REF!</definedName>
    <definedName name="gls_TEMP_PERIOD_CODE" hidden="1">#REF!</definedName>
    <definedName name="gls_YEAR_AE_CONTROL" hidden="1">#REF!</definedName>
    <definedName name="gls_YEAR_END_ROW" hidden="1">#REF!</definedName>
    <definedName name="gmd" hidden="1">{#N/A,#N/A,FALSE,"Matrix";#N/A,#N/A,FALSE,"Executive";#N/A,#N/A,FALSE,"Summary"}</definedName>
    <definedName name="gpx" hidden="1">{#N/A,#N/A,TRUE,"INGENIERIA";#N/A,#N/A,TRUE,"COMPRAS";#N/A,#N/A,TRUE,"DIRECCION";#N/A,#N/A,TRUE,"RESUMEN"}</definedName>
    <definedName name="gr" hidden="1">{"ANAR",#N/A,FALSE,"Dist total";"MARGEN",#N/A,FALSE,"Dist total";"COMENTARIO",#N/A,FALSE,"Ficha CODICE";"CONSEJO",#N/A,FALSE,"Dist p0";"uno",#N/A,FALSE,"Dist total"}</definedName>
    <definedName name="GRAF" hidden="1">{#N/A,#N/A,FALSE,"SMT1";#N/A,#N/A,FALSE,"SMT2";#N/A,#N/A,FALSE,"Summary";#N/A,#N/A,FALSE,"Graphs";#N/A,#N/A,FALSE,"4 Panel"}</definedName>
    <definedName name="Graph" hidden="1">#REF!</definedName>
    <definedName name="GRCHIS0599" hidden="1">{#N/A,#N/A,FALSE,"Costos Productos 6A";#N/A,#N/A,FALSE,"Costo Unitario Total H-94-12"}</definedName>
    <definedName name="gsdfg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gtfd" hidden="1">{#N/A,#N/A,TRUE,"1842CWN0"}</definedName>
    <definedName name="gvnhg" hidden="1">{"'banner (abr)'!$A$14:$G$22"}</definedName>
    <definedName name="h" hidden="1">#REF!</definedName>
    <definedName name="HE" hidden="1">#N/A</definedName>
    <definedName name="hfdddslnb" hidden="1">{#N/A,#N/A,TRUE,"1842CWN0"}</definedName>
    <definedName name="HG" hidden="1">{"Informe 2_Consolidado",#N/A,FALSE,"Cons.";"Informe 2_Tunel",#N/A,FALSE,"Cons.";"Informe 2_Melip",#N/A,FALSE,"Cons.";"Informe 2_Guall",#N/A,FALSE,"Cons.";"Informe 2_Sara L",#N/A,FALSE,"Cons.";"Informe 2_Quellon",#N/A,FALSE,"Cons.";"Informe 2_Biolix",#N/A,FALSE,"Cons.";"Informe 2_Oficina",#N/A,FALSE,"Cons.";"Informe 2_Consorcio",#N/A,FALSE,"Cons."}</definedName>
    <definedName name="hgf" hidden="1">{#N/A,#N/A,TRUE,"INGENIERIA";#N/A,#N/A,TRUE,"COMPRAS";#N/A,#N/A,TRUE,"DIRECCION";#N/A,#N/A,TRUE,"RESUMEN"}</definedName>
    <definedName name="hgfd" hidden="1">{#N/A,#N/A,TRUE,"1842CWN0"}</definedName>
    <definedName name="HGH" hidden="1">{#N/A,#N/A,FALSE,"summary";#N/A,#N/A,FALSE,"SumGraph"}</definedName>
    <definedName name="hh" hidden="1">{"CONSEJO",#N/A,FALSE,"Dist p0";"CONSEJO",#N/A,FALSE,"Ficha CODICE"}</definedName>
    <definedName name="HHGH" hidden="1">{"Control_Consolidado",#N/A,FALSE,"Cons.";"Control_Tunel",#N/A,FALSE,"Cons.";"Control_Melip",#N/A,FALSE,"Cons.";"Control_Gualleco",#N/A,FALSE,"Cons.";"Control_Sara L",#N/A,FALSE,"Cons.";"Control_Quellon",#N/A,FALSE,"Cons.";"Control_Biolix",#N/A,FALSE,"Cons.";"Control_Oficina",#N/A,FALSE,"Cons.";"Control_Consorcio",#N/A,FALSE,"Cons."}</definedName>
    <definedName name="hhh" hidden="1">{"uno",#N/A,FALSE,"Dist total";"COMENTARIO",#N/A,FALSE,"Ficha CODICE"}</definedName>
    <definedName name="hhhh" hidden="1">{"uno",#N/A,FALSE,"Dist total";"COMENTARIO",#N/A,FALSE,"Ficha CODICE"}</definedName>
    <definedName name="hhhhh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HHHHHH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hhhsdf" hidden="1">{"up stand alones",#N/A,FALSE,"Acquiror"}</definedName>
    <definedName name="HHJK" hidden="1">{"Graf_Carga Trab",#N/A,FALSE,"Grafi_Carga Trab";"Graf_Venta Flujo",#N/A,FALSE,"Grafi_Carga Trab"}</definedName>
    <definedName name="hhtgb" hidden="1">{#N/A,#N/A,TRUE,"INGENIERIA";#N/A,#N/A,TRUE,"COMPRAS";#N/A,#N/A,TRUE,"DIRECCION";#N/A,#N/A,TRUE,"RESUMEN"}</definedName>
    <definedName name="HISTORICO" hidden="1">{#N/A,#N/A,TRUE,"Julio";#N/A,#N/A,TRUE,"Agosto";#N/A,#N/A,TRUE,"BHCo";#N/A,#N/A,TRUE,"Abril";#N/A,#N/A,TRUE,"Pro Forma"}</definedName>
    <definedName name="hjfhgfjdhgjfg" hidden="1">#REF!</definedName>
    <definedName name="hjg" hidden="1">{#N/A,#N/A,FALSE,"TOC";#N/A,#N/A,FALSE,"ASS";#N/A,#N/A,FALSE,"CF";#N/A,#N/A,FALSE,"FUEL&amp;MTC"}</definedName>
    <definedName name="hjityu" hidden="1">{#N/A,#N/A,TRUE,"1842CWN0"}</definedName>
    <definedName name="HJKHJKHGJKHKHK" hidden="1">{"PYGT",#N/A,FALSE,"PYG";"ACTIT",#N/A,FALSE,"BCE_GRAL-ACTIVO";"PASIT",#N/A,FALSE,"BCE_GRAL-PASIVO-PATRIM";"CAJAT",#N/A,FALSE,"CAJA"}</definedName>
    <definedName name="HJKHJKHJKHJK" hidden="1">{"PYGT",#N/A,FALSE,"PYG";"ACTIT",#N/A,FALSE,"BCE_GRAL-ACTIVO";"PASIT",#N/A,FALSE,"BCE_GRAL-PASIVO-PATRIM";"CAJAT",#N/A,FALSE,"CAJA"}</definedName>
    <definedName name="HJKHKHKHJKHJKHK" hidden="1">{"PYGS",#N/A,FALSE,"PYG";"ACTIS",#N/A,FALSE,"BCE_GRAL-ACTIVO";"PASIS",#N/A,FALSE,"BCE_GRAL-PASIVO-PATRIM";"CAJAS",#N/A,FALSE,"CAJA"}</definedName>
    <definedName name="HJKHKHKHK" hidden="1">{#N/A,#N/A,FALSE,"GRAFICO";#N/A,#N/A,FALSE,"CAJA (2)";#N/A,#N/A,FALSE,"TERCEROS-PROMEDIO";#N/A,#N/A,FALSE,"CAJA";#N/A,#N/A,FALSE,"INGRESOS1995-2003";#N/A,#N/A,FALSE,"GASTOS1995-2003"}</definedName>
    <definedName name="hkd" hidden="1">{#N/A,#N/A,TRUE,"1842CWN0"}</definedName>
    <definedName name="HKHJKHKHKHK" hidden="1">{#N/A,#N/A,FALSE,"GRAFICO";#N/A,#N/A,FALSE,"CAJA (2)";#N/A,#N/A,FALSE,"TERCEROS-PROMEDIO";#N/A,#N/A,FALSE,"CAJA";#N/A,#N/A,FALSE,"INGRESOS1995-2003";#N/A,#N/A,FALSE,"GASTOS1995-2003"}</definedName>
    <definedName name="HKHKHKH" hidden="1">{#N/A,#N/A,FALSE,"GRAFICO";#N/A,#N/A,FALSE,"CAJA (2)";#N/A,#N/A,FALSE,"TERCEROS-PROMEDIO";#N/A,#N/A,FALSE,"CAJA";#N/A,#N/A,FALSE,"INGRESOS1995-2003";#N/A,#N/A,FALSE,"GASTOS1995-2003"}</definedName>
    <definedName name="HKHKHKHKHJK" hidden="1">{#N/A,#N/A,FALSE,"GRAFICO";#N/A,#N/A,FALSE,"CAJA (2)";#N/A,#N/A,FALSE,"TERCEROS-PROMEDIO";#N/A,#N/A,FALSE,"CAJA";#N/A,#N/A,FALSE,"INGRESOS1995-2003";#N/A,#N/A,FALSE,"GASTOS1995-2003"}</definedName>
    <definedName name="HKIYUIYIYIYUI" hidden="1">{#N/A,#N/A,FALSE,"Aging Summary";#N/A,#N/A,FALSE,"Ratio Analysis";#N/A,#N/A,FALSE,"Test 120 Day Accts";#N/A,#N/A,FALSE,"Tickmarks"}</definedName>
    <definedName name="hljhlzdfjñhshsrth" hidden="1">{"'banner (abr)'!$A$14:$G$22"}</definedName>
    <definedName name="hn.Delete015" hidden="1">#REF!,#REF!,#REF!,#REF!,#REF!</definedName>
    <definedName name="hn.ExtDb" hidden="1">FALSE</definedName>
    <definedName name="hn.ModelType" hidden="1">"DEAL"</definedName>
    <definedName name="hn.ModelVersion" hidden="1">1</definedName>
    <definedName name="hn.NoUpload" hidden="1">0</definedName>
    <definedName name="hnf" hidden="1">{#N/A,#N/A,TRUE,"1842CWN0"}</definedName>
    <definedName name="hnrsd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hoha" hidden="1">{"PYGT",#N/A,FALSE,"PYG";"ACTIT",#N/A,FALSE,"BCE_GRAL-ACTIVO";"PASIT",#N/A,FALSE,"BCE_GRAL-PASIVO-PATRIM";"CAJAT",#N/A,FALSE,"CAJA"}</definedName>
    <definedName name="HOJITA" hidden="1">{"cuadro1",#N/A,FALSE,"Buzon Camion Opción 3";"cuadro2",#N/A,FALSE,"Buzon Camion Opción 3";"cuadro3",#N/A,FALSE,"Buzon Camion Opción 3";"cuadro4",#N/A,FALSE,"Buzon Camion Opción 3"}</definedName>
    <definedName name="hojita2" hidden="1">{"cuadro1",#N/A,FALSE,"Buzon Camion Opción 3";"cuadro2",#N/A,FALSE,"Buzon Camion Opción 3";"cuadro3",#N/A,FALSE,"Buzon Camion Opción 3";"cuadro4",#N/A,FALSE,"Buzon Camion Opción 3"}</definedName>
    <definedName name="hola" hidden="1">{"ANAR",#N/A,FALSE,"Dist total";"MARGEN",#N/A,FALSE,"Dist total";"COMENTARIO",#N/A,FALSE,"Ficha CODICE";"CONSEJO",#N/A,FALSE,"Dist p0";"uno",#N/A,FALSE,"Dist total"}</definedName>
    <definedName name="HSIT" hidden="1">{#N/A,#N/A,FALSE,"CIBHA05A";#N/A,#N/A,FALSE,"CIBHA05B"}</definedName>
    <definedName name="HTML_CodePage" hidden="1">1252</definedName>
    <definedName name="HTML_Control" localSheetId="11" hidden="1">{"'III15-0095'!$A$1:$N$151"}</definedName>
    <definedName name="HTML_Control" localSheetId="1" hidden="1">{"'III15-0095'!$A$1:$N$151"}</definedName>
    <definedName name="HTML_Control" localSheetId="12" hidden="1">{"'III15-0095'!$A$1:$N$151"}</definedName>
    <definedName name="HTML_Control" hidden="1">{"'III15-0095'!$A$1:$N$151"}</definedName>
    <definedName name="HTML_Description" hidden="1">""</definedName>
    <definedName name="HTML_Email" hidden="1">""</definedName>
    <definedName name="HTML_Header" hidden="1">""</definedName>
    <definedName name="HTML_LastUpdate" hidden="1">"07/02/2007"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"G:\EstadInternet\Cap-3\0095.htm"</definedName>
    <definedName name="HTML_PathFileMac" hidden="1">"Macintosh HD:HomePageStuff:New_Home_Page:datafile:histret.html"</definedName>
    <definedName name="HTML_Title" hidden="1">""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hy" hidden="1">{"uno",#N/A,FALSE,"Dist total";"COMENTARIO",#N/A,FALSE,"Ficha CODICE"}</definedName>
    <definedName name="hynj" hidden="1">{#N/A,#N/A,TRUE,"1842CWN0"}</definedName>
    <definedName name="hyr" hidden="1">"3T1VUT8I39P3QDNY8DMI9H4UN"</definedName>
    <definedName name="i" hidden="1">{#N/A,#N/A,TRUE,"Stato Patrimoniale Civilistico";#N/A,#N/A,TRUE,"Conto Economico Civilistico";#N/A,#N/A,TRUE,"Riclassifica SP";#N/A,#N/A,TRUE,"Riclassifica CE";#N/A,#N/A,TRUE,"Indici di Bilancio";#N/A,#N/A,TRUE,"Composizione SP";#N/A,#N/A,TRUE,"Liquidità";#N/A,#N/A,TRUE,"Solidità";#N/A,#N/A,TRUE,"Redditività";#N/A,#N/A,TRUE,"Sviluppo"}</definedName>
    <definedName name="iact" hidden="1">{#N/A,#N/A,TRUE,"1842CWN0"}</definedName>
    <definedName name="III" hidden="1">{#N/A,#N/A,FALSE,"summary";#N/A,#N/A,FALSE,"SumGraph"}</definedName>
    <definedName name="ijfd" hidden="1">{#N/A,#N/A,TRUE,"INGENIERIA";#N/A,#N/A,TRUE,"COMPRAS";#N/A,#N/A,TRUE,"DIRECCION";#N/A,#N/A,TRUE,"RESUMEN"}</definedName>
    <definedName name="ijjbg" hidden="1">{#N/A,#N/A,TRUE,"1842CWN0"}</definedName>
    <definedName name="imgt" hidden="1">{#N/A,#N/A,TRUE,"INGENIERIA";#N/A,#N/A,TRUE,"COMPRAS";#N/A,#N/A,TRUE,"DIRECCION";#N/A,#N/A,TRUE,"RESUMEN"}</definedName>
    <definedName name="impactos" hidden="1">#REF!</definedName>
    <definedName name="incdice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INCU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incurrido2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incurrido3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INDICES" hidden="1">{"CONSEJO",#N/A,FALSE,"Dist p0";"CONSEJO",#N/A,FALSE,"Ficha CODICE"}</definedName>
    <definedName name="INDPYG9698" hidden="1">{#N/A,#N/A,FALSE,"Costos Productos 6A";#N/A,#N/A,FALSE,"Costo Unitario Total H-94-12"}</definedName>
    <definedName name="informe" hidden="1">{"ANAR",#N/A,FALSE,"Dist total";"MARGEN",#N/A,FALSE,"Dist total";"COMENTARIO",#N/A,FALSE,"Ficha CODICE";"CONSEJO",#N/A,FALSE,"Dist p0";"uno",#N/A,FALSE,"Dist total"}</definedName>
    <definedName name="INGREHIS" hidden="1">{#N/A,#N/A,FALSE,"CIBHA05A";#N/A,#N/A,FALSE,"CIBHA05B"}</definedName>
    <definedName name="Ingresos06" hidden="1">{"'Sheet2'!$A$3:$B$17"}</definedName>
    <definedName name="interent" hidden="1">{"'banner (abr)'!$A$14:$G$22"}</definedName>
    <definedName name="international" hidden="1">{"'banner (abr)'!$A$14:$G$22"}</definedName>
    <definedName name="investments" hidden="1">#REF!</definedName>
    <definedName name="IOPIOU" hidden="1">{#N/A,#N/A,FALSE,"Costos Productos 6A";#N/A,#N/A,FALSE,"Costo Unitario Total H-94-12"}</definedName>
    <definedName name="IPC">#REF!</definedName>
    <definedName name="IPC0">#REF!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DITIONAL_NON_INT_INC_FDIC" hidden="1">"c6574"</definedName>
    <definedName name="IQ_ADJUSTABLE_RATE_LOANS_FDIC" hidden="1">"c6375"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FTER_TAX_INCOME_FDIC" hidden="1">"c6583"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UDITOR_NAME" hidden="1">"c1539"</definedName>
    <definedName name="IQ_AUDITOR_OPINION" hidden="1">"c1540"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ROK_COMISSION" hidden="1">"c98"</definedName>
    <definedName name="IQ_BROKERED_DEPOSITS_FDIC" hidden="1">"c6486"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L_Q" hidden="1">"c101"</definedName>
    <definedName name="IQ_CAL_Y" hidden="1">"c102"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IZED_INTEREST" hidden="1">"c2076"</definedName>
    <definedName name="IQ_CASH" hidden="1">"c1458"</definedName>
    <definedName name="IQ_CASH_ACQUIRE_CF" hidden="1">"c1630"</definedName>
    <definedName name="IQ_CASH_CONVERSION" hidden="1">"c117"</definedName>
    <definedName name="IQ_CASH_DIVIDENDS_NET_INCOME_FDIC" hidden="1">"c6738"</definedName>
    <definedName name="IQ_CASH_DUE_BANKS" hidden="1">"c1351"</definedName>
    <definedName name="IQ_CASH_EQUIV" hidden="1">"c118"</definedName>
    <definedName name="IQ_CASH_FINAN" hidden="1">"c119"</definedName>
    <definedName name="IQ_CASH_IN_PROCESS_FDIC" hidden="1">"c6386"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CE_FDIC" hidden="1">"c6296"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">110000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NET_OPER_ASSETS_BR" hidden="1">"c3595"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ASSA_OUTSTANDING_BS_DATE" hidden="1">"c1971"</definedName>
    <definedName name="IQ_CLASSA_OUTSTANDING_FILING_DATE" hidden="1">"c1973"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MORT" hidden="1">"c179"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LOANS" hidden="1">"c223"</definedName>
    <definedName name="IQ_CONTRACTS_OTHER_COMMODITIES_EQUITIES._FDIC" hidden="1">"c6522"</definedName>
    <definedName name="IQ_CONVEYED_TO_OTHERS_FDIC" hidden="1">"c6534"</definedName>
    <definedName name="IQ_CORE_CAPITAL_RATIO_FDIC" hidden="1">"c6745"</definedName>
    <definedName name="IQ_COST_BORROWINGS" hidden="1">"c225"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Q">5000</definedName>
    <definedName name="IQ_CREDIT_CARD_CHARGE_OFFS_FDIC" hidden="1">"c6652"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RATIO" hidden="1">"c246"</definedName>
    <definedName name="IQ_CY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ILY">500000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OTHER_COST" hidden="1">"c284"</definedName>
    <definedName name="IQ_DEF_BENEFIT_ROA" hidden="1">"c285"</definedName>
    <definedName name="IQ_DEF_BENEFIT_SERVICE_COST" hidden="1">"c286"</definedName>
    <definedName name="IQ_DEF_BENEFIT_TOTAL_COST" hidden="1">"c287"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V_PAYMENT_DATE" hidden="1">"c2106"</definedName>
    <definedName name="IQ_DIV_RECORD_DATE" hidden="1">"c2105"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COVERAGE_NET_CHARGE_OFFS_FDIC" hidden="1">"c6735"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INT" hidden="1">"c360"</definedName>
    <definedName name="IQ_EBIT_MARGIN" hidden="1">"c359"</definedName>
    <definedName name="IQ_EBIT_OVER_IE" hidden="1">"c1369"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INT" hidden="1">"c373"</definedName>
    <definedName name="IQ_EBITDA_MARGIN" hidden="1">"c372"</definedName>
    <definedName name="IQ_EBITDA_OVER_TOTAL_IE" hidden="1">"c1371"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FFICIENCY_RATIO_FDIC" hidden="1">"c6736"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STDDEV_EST" hidden="1">"c403"</definedName>
    <definedName name="IQ_EQUITY_AFFIL" hidden="1">"c1451"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EPS" hidden="1">"c1648"</definedName>
    <definedName name="IQ_EST_CURRENCY" hidden="1">"c2140"</definedName>
    <definedName name="IQ_EST_DATE" hidden="1">"c1634"</definedName>
    <definedName name="IQ_EST_EPS_DIFF" hidden="1">"c1864"</definedName>
    <definedName name="IQ_EST_EPS_GROWTH_1YR" hidden="1">"c1636"</definedName>
    <definedName name="IQ_EST_EPS_GROWTH_5YR" hidden="1">"c1655"</definedName>
    <definedName name="IQ_EST_EPS_GROWTH_Q_1YR" hidden="1">"c1641"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FUNDS_PURCHASED_FDIC" hidden="1">"c6343"</definedName>
    <definedName name="IQ_FED_FUNDS_SOLD_FDIC" hidden="1">"c6307"</definedName>
    <definedName name="IQ_FFO" hidden="1">"c1574"</definedName>
    <definedName name="IQ_FH">100000</definedName>
    <definedName name="IQ_FHLB_ADVANCES_FDIC" hidden="1">"c6366"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YEAR_LIFE" hidden="1">"c439"</definedName>
    <definedName name="IQ_FISCAL_Q" hidden="1">"c440"</definedName>
    <definedName name="IQ_FISCAL_Y" hidden="1">"c441"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Q">500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X_CONTRACTS_FDIC" hidden="1">"c6517"</definedName>
    <definedName name="IQ_FX_CONTRACTS_SPOT_FDIC" hidden="1">"c6356"</definedName>
    <definedName name="IQ_FY">1000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DIVID" hidden="1">"c1446"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ROFIT" hidden="1">"c1378"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ELD_MATURITY_FDIC" hidden="1">"c6408"</definedName>
    <definedName name="IQ_HIGHPRICE" hidden="1">"c545"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OWNERS_WRITTEN" hidden="1">"c546"</definedName>
    <definedName name="IQ_IMPAIR_OIL" hidden="1">"c547"</definedName>
    <definedName name="IQ_IMPAIRMENT_GW" hidden="1">"c548"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S_ANNUITY_LIAB" hidden="1">"c563"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BR" hidden="1">"c586"</definedName>
    <definedName name="IQ_INT_EXP_COVERAGE" hidden="1">"c587"</definedName>
    <definedName name="IQ_INT_EXP_FIN" hidden="1">"c588"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TEREST_RATE_CONTRACTS_FDIC" hidden="1">"c6512"</definedName>
    <definedName name="IQ_INTEREST_RATE_EXPOSURES_FDIC" hidden="1">"c6662"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S_DEBT_NET" hidden="1">"c1391"</definedName>
    <definedName name="IQ_ISS_STOCK_NET" hidden="1">"c1601"</definedName>
    <definedName name="IQ_ISSUED_GUARANTEED_US_FDIC" hidden="1">"c6404"</definedName>
    <definedName name="IQ_LAND" hidden="1">"c645"</definedName>
    <definedName name="IQ_LAST_SPLIT_DATE" hidden="1">"c2095"</definedName>
    <definedName name="IQ_LAST_SPLIT_FACTOR" hidden="1">"c2093"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ICENSED_POPS" hidden="1">"c2123"</definedName>
    <definedName name="IQ_LIFE_INSURANCE_ASSETS_FDIC" hidden="1">"c6372"</definedName>
    <definedName name="IQ_LIFOR" hidden="1">"c655"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>2000</definedName>
    <definedName name="IQ_LTM_REVENUE_OVER_EMPLOYEES" hidden="1">"c1437"</definedName>
    <definedName name="IQ_LTMMONTH" hidden="1">120000</definedName>
    <definedName name="IQ_MACHINERY" hidden="1">"c711"</definedName>
    <definedName name="IQ_MAINT_REPAIR" hidden="1">"c2087"</definedName>
    <definedName name="IQ_MARKETCAP" hidden="1">"c712"</definedName>
    <definedName name="IQ_MATURITY_ONE_YEAR_LESS_FDIC" hidden="1">"c6425"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M_ACCOUNT" hidden="1">"c743"</definedName>
    <definedName name="IQ_MONEY_MARKET_DEPOSIT_ACCOUNTS_FDIC" hidden="1">"c6553"</definedName>
    <definedName name="IQ_MONTH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ICING_FDIC" hidden="1">"c6335"</definedName>
    <definedName name="IQ_MTD" hidden="1">800000</definedName>
    <definedName name="IQ_MULTIFAMILY_RESIDENTIAL_LOANS_FDIC" hidden="1">"c6311"</definedName>
    <definedName name="IQ_NAMES_REVISION_DATE_" hidden="1">"07/31/2017 14:39:12"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DEBT" hidden="1">"c1584"</definedName>
    <definedName name="IQ_NET_DEBT_EBITDA" hidden="1">"c750"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COME_FDIC" hidden="1">"c6587"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NK_FDIC" hidden="1">"c6570"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EXP_FDIC" hidden="1">"c6579"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TRANSACTION_ACCOUNTS_FDIC" hidden="1">"c6552"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Y_EXP" hidden="1">"c839"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CLOSE_BALANCE_GAS" hidden="1">"c2049"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OIL" hidden="1">"c2032"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OIL" hidden="1">"c2035"</definedName>
    <definedName name="IQ_OG_PURCHASES_GAS" hidden="1">"c2045"</definedName>
    <definedName name="IQ_OG_PURCHASES_OIL" hidden="1">"c2033"</definedName>
    <definedName name="IQ_OG_REVISIONS_GAS" hidden="1">"c2042"</definedName>
    <definedName name="IQ_OG_REVISIONS_OIL" hidden="1">"c2030"</definedName>
    <definedName name="IQ_OG_SALES_IN_PLACE_GAS" hidden="1">"c2046"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OIL_PRODUCTON" hidden="1">"c2059"</definedName>
    <definedName name="IQ_OG_UNDEVELOPED_RESERVES_GAS" hidden="1">"c2051"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ED55" hidden="1">1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ISSUED" hidden="1">"c857"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MORT_BR" hidden="1">"c5566"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AVINGS_DEPOSITS_FDIC" hidden="1">"c6554"</definedName>
    <definedName name="IQ_OTHER_TRANSACTIONS_FDIC" hidden="1">"c6504"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UTSTANDING_BS_DATE" hidden="1">"c2128"</definedName>
    <definedName name="IQ_OUTSTANDING_FILING_DATE" hidden="1">"c2127"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PART_TIME" hidden="1">"c1024"</definedName>
    <definedName name="IQ_PARTICIPATION_POOLS_RESIDENTIAL_MORTGAGES_FDIC" hidden="1">"c6403"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RATIO" hidden="1">"c1610"</definedName>
    <definedName name="IQ_PENSION" hidden="1">"c1031"</definedName>
    <definedName name="IQ_PERCENT_INSURED_FDIC" hidden="1">"c6374"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EDGED_SECURITIES_FDIC" hidden="1">"c6401"</definedName>
    <definedName name="IQ_PLL" hidden="1">"c2114"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RETURN_ASSETS_FDIC" hidden="1">"c6731"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D_EXP" hidden="1">"c1090"</definedName>
    <definedName name="IQ_RD_EXP_FN" hidden="1">"c1091"</definedName>
    <definedName name="IQ_RE" hidden="1">"c1092"</definedName>
    <definedName name="IQ_RE_FORECLOSURE_FDIC" hidden="1">"c6332"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VG_STORE_SIZE_GROSS" hidden="1">"c2066"</definedName>
    <definedName name="IQ_RETAIL_AVG_STORE_SIZE_NET" hidden="1">"c2067"</definedName>
    <definedName name="IQ_RETAIL_CLOSED_STORES" hidden="1">"c2063"</definedName>
    <definedName name="IQ_RETAIL_DEPOSITS_FDIC" hidden="1">"c6488"</definedName>
    <definedName name="IQ_RETAIL_OPENED_STORES" hidden="1">"c2062"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Q_FOOTAGE" hidden="1">"c2064"</definedName>
    <definedName name="IQ_RETAIL_STORE_SELLING_AREA" hidden="1">"c2065"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DIC" hidden="1">"c6730"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DIC" hidden="1">"c6732"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ISK_WEIGHTED_ASSETS_FDIC" hidden="1">"c6370"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ME_STORE" hidden="1">"c1149"</definedName>
    <definedName name="IQ_SAVING_DEP" hidden="1">"c1150"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CF" hidden="1">"c1203"</definedName>
    <definedName name="IQ_STRIKE_PRICE_ISSUED" hidden="1">"c1645"</definedName>
    <definedName name="IQ_STRIKE_PRICE_OS" hidden="1">"c1646"</definedName>
    <definedName name="IQ_SUB_DEBT_FDIC" hidden="1">"c6346"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MPLOYEE_AVG" hidden="1">"c1225"</definedName>
    <definedName name="IQ_TEV_TOTAL_REV" hidden="1">"c1226"</definedName>
    <definedName name="IQ_TEV_TOTAL_REV_AVG" hidden="1">"c1227"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FDIC" hidden="1">"c6369"</definedName>
    <definedName name="IQ_TIER_ONE_RATIO" hidden="1">"c1229"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SSETS_FDIC" hidden="1">"c6339"</definedName>
    <definedName name="IQ_TOTAL_AVG_CE_TOTAL_AVG_ASSETS" hidden="1">"c1241"</definedName>
    <definedName name="IQ_TOTAL_AVG_EQUITY_TOTAL_AVG_ASSETS" hidden="1">"c1242"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QUITY" hidden="1">"c1250"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EXP" hidden="1">"c1291"</definedName>
    <definedName name="IQ_TOTAL_PENSION_OBLIGATION" hidden="1">"c1292"</definedName>
    <definedName name="IQ_TOTAL_PROVED_RESERVES_OIL" hidden="1">"c2040"</definedName>
    <definedName name="IQ_TOTAL_RECEIV" hidden="1">"c1293"</definedName>
    <definedName name="IQ_TOTAL_RECOVERIES_FDIC" hidden="1">"c6622"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SECURITIES_FDIC" hidden="1">"c6306"</definedName>
    <definedName name="IQ_TOTAL_SPECIAL" hidden="1">"c1618"</definedName>
    <definedName name="IQ_TOTAL_ST_BORROW" hidden="1">"c1424"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USED_COMMITMENTS_FDIC" hidden="1">"c6536"</definedName>
    <definedName name="IQ_TOTAL_UNUSUAL" hidden="1">"c1508"</definedName>
    <definedName name="IQ_TOTAL_UNUSUAL_BR" hidden="1">"c5517"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ST_INC" hidden="1">"c1319"</definedName>
    <definedName name="IQ_TRUST_PREF" hidden="1">"c1320"</definedName>
    <definedName name="IQ_TWELVE_MONTHS_FIXED_AND_FLOATING_FDIC" hidden="1">"c6420"</definedName>
    <definedName name="IQ_TWELVE_MONTHS_MORTGAGE_PASS_THROUGHS_FDIC" hidden="1">"c6412"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DIVIDED_PROFITS_FDIC" hidden="1">"c6352"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EEK">50000</definedName>
    <definedName name="IQ_WEIGHTED_AVG_PRICE" hidden="1">"c1334"</definedName>
    <definedName name="IQ_WIP_INV" hidden="1">"c1335"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"c2104"</definedName>
    <definedName name="IQ_YEARHIGH" hidden="1">"c1337"</definedName>
    <definedName name="IQ_YEARLOW" hidden="1">"c1338"</definedName>
    <definedName name="IQ_YTD">3000</definedName>
    <definedName name="IQ_YTDMONTH" hidden="1">130000</definedName>
    <definedName name="IQ_Z_SCORE" hidden="1">"c1339"</definedName>
    <definedName name="IQRSharepriceAK244" hidden="1">#REF!</definedName>
    <definedName name="IQRSharepriceAK305" hidden="1">#REF!</definedName>
    <definedName name="IQRSharepriceAK323" hidden="1">#REF!</definedName>
    <definedName name="IQRSharepriceAK347" hidden="1">#REF!</definedName>
    <definedName name="IQRSharepriceAK349" hidden="1">#REF!</definedName>
    <definedName name="IQRSharepriceAV244" hidden="1">#REF!</definedName>
    <definedName name="IQRSharepriceAV305" hidden="1">#REF!</definedName>
    <definedName name="IQRSharepriceAV323" hidden="1">#REF!</definedName>
    <definedName name="IQRSharepriceAV347" hidden="1">#REF!</definedName>
    <definedName name="IQRSharepriceAV349" hidden="1">#REF!</definedName>
    <definedName name="IQRSharepriceBE162" hidden="1">#REF!</definedName>
    <definedName name="IQRSharepriceBE207" hidden="1">#REF!</definedName>
    <definedName name="IQRSharepriceBE208" hidden="1">#REF!</definedName>
    <definedName name="IQRSharepriceBE209" hidden="1">#REF!</definedName>
    <definedName name="IQRSharepriceBE210" hidden="1">#REF!</definedName>
    <definedName name="IQRSharepriceBE211" hidden="1">#REF!</definedName>
    <definedName name="IQRSharepriceBE212" hidden="1">#REF!</definedName>
    <definedName name="IQRSharepriceBE213" hidden="1">#REF!</definedName>
    <definedName name="IQRSharepriceBE214" hidden="1">#REF!</definedName>
    <definedName name="IQRSharepriceBE215" hidden="1">#REF!</definedName>
    <definedName name="IQRSharepriceBE216" hidden="1">#REF!</definedName>
    <definedName name="IQRSharepriceBE217" hidden="1">#REF!</definedName>
    <definedName name="IQRSharepriceBE219" hidden="1">#REF!</definedName>
    <definedName name="IQRSharepriceBE225" hidden="1">#REF!</definedName>
    <definedName name="IQRSharepriceBE226" hidden="1">#REF!</definedName>
    <definedName name="IQRSharepriceBE228" hidden="1">#REF!</definedName>
    <definedName name="IQRSharepriceBE242" hidden="1">#REF!</definedName>
    <definedName name="IQRSharepriceBE243" hidden="1">#REF!</definedName>
    <definedName name="IQRSharepriceBE244" hidden="1">#REF!</definedName>
    <definedName name="IQRSharepriceBH244" hidden="1">#REF!</definedName>
    <definedName name="IQRSharepriceBH305" hidden="1">#REF!</definedName>
    <definedName name="IQRSharepriceBH323" hidden="1">#REF!</definedName>
    <definedName name="IQRSharepriceBH347" hidden="1">#REF!</definedName>
    <definedName name="IQRSharepriceBH349" hidden="1">#REF!</definedName>
    <definedName name="IQRSharepriceBM210" hidden="1">#REF!</definedName>
    <definedName name="IQRSharepriceBN162" hidden="1">#REF!</definedName>
    <definedName name="IQRSharepriceBN207" hidden="1">#REF!</definedName>
    <definedName name="IQRSharepriceBN208" hidden="1">#REF!</definedName>
    <definedName name="IQRSharepriceBO208" hidden="1">#REF!</definedName>
    <definedName name="IQRSharepriceBP208" hidden="1">#REF!</definedName>
    <definedName name="IQRSharepriceBP209" hidden="1">#REF!</definedName>
    <definedName name="IQRSharepriceBP210" hidden="1">#REF!</definedName>
    <definedName name="IQRSharepriceBP211" hidden="1">#REF!</definedName>
    <definedName name="IQRSharepriceBP212" hidden="1">#REF!</definedName>
    <definedName name="IQRSharepriceBP213" hidden="1">#REF!</definedName>
    <definedName name="IQRSharepriceBP214" hidden="1">#REF!</definedName>
    <definedName name="IQRSharepriceBP215" hidden="1">#REF!</definedName>
    <definedName name="IQRSharepriceBP216" hidden="1">#REF!</definedName>
    <definedName name="IQRSharepriceBP217" hidden="1">#REF!</definedName>
    <definedName name="IQRSharepriceBP219" hidden="1">#REF!</definedName>
    <definedName name="IQRSharepriceBP226" hidden="1">#REF!</definedName>
    <definedName name="IQRSharepriceBP228" hidden="1">#REF!</definedName>
    <definedName name="IQRSharepriceBP242" hidden="1">#REF!</definedName>
    <definedName name="IQRSharepriceBP243" hidden="1">#REF!</definedName>
    <definedName name="IQRSharepriceBP244" hidden="1">#REF!</definedName>
    <definedName name="IQRSharepriceBT244" hidden="1">#REF!</definedName>
    <definedName name="IQRSharepriceBT305" hidden="1">#REF!</definedName>
    <definedName name="IQRSharepriceBT323" hidden="1">#REF!</definedName>
    <definedName name="IQRSharepriceBT347" hidden="1">#REF!</definedName>
    <definedName name="IQRSharepriceBT349" hidden="1">#REF!</definedName>
    <definedName name="IQRSharepriceBY210" hidden="1">#REF!</definedName>
    <definedName name="IQRSharepriceCB243" hidden="1">#REF!</definedName>
    <definedName name="IQRSharepriceCB244" hidden="1">#REF!</definedName>
    <definedName name="IQRSharepriceCC209" hidden="1">#REF!</definedName>
    <definedName name="IQRSharepriceCD209" hidden="1">#REF!</definedName>
    <definedName name="IQRSharepriceCE209" hidden="1">#REF!</definedName>
    <definedName name="IQRSharepriceCF209" hidden="1">#REF!</definedName>
    <definedName name="IQRSharepriceCF244" hidden="1">#REF!</definedName>
    <definedName name="IQRSharepriceCF305" hidden="1">#REF!</definedName>
    <definedName name="IQRSharepriceCF323" hidden="1">#REF!</definedName>
    <definedName name="IQRSharepriceCF347" hidden="1">#REF!</definedName>
    <definedName name="IQRSharepriceCF349" hidden="1">#REF!</definedName>
    <definedName name="IQRSharepriceCG209" hidden="1">#REF!</definedName>
    <definedName name="IQRSharepriceCH209" hidden="1">#REF!</definedName>
    <definedName name="IQRSharepriceCI209" hidden="1">#REF!</definedName>
    <definedName name="IQRSharepriceCN209" hidden="1">#REF!</definedName>
    <definedName name="IQRSharepriceCN210" hidden="1">#REF!</definedName>
    <definedName name="IQRSharepriceCN224" hidden="1">#REF!</definedName>
    <definedName name="IQRSharepriceCN225" hidden="1">#REF!</definedName>
    <definedName name="IQRSharepriceCN227" hidden="1">#REF!</definedName>
    <definedName name="IQRSharepriceCN241" hidden="1">#REF!</definedName>
    <definedName name="IQRSharepriceCN243" hidden="1">#REF!</definedName>
    <definedName name="IQRSharepriceCN244" hidden="1">#REF!</definedName>
    <definedName name="IQRSharepriceCO209" hidden="1">#REF!</definedName>
    <definedName name="IQRSharepriceCO210" hidden="1">#REF!</definedName>
    <definedName name="IQRSharepriceCO224" hidden="1">#REF!</definedName>
    <definedName name="IQRSharepriceCO225" hidden="1">#REF!</definedName>
    <definedName name="IQRSharepriceCO227" hidden="1">#REF!</definedName>
    <definedName name="IQRSharepriceCO241" hidden="1">#REF!</definedName>
    <definedName name="IQRSharepriceCP209" hidden="1">#REF!</definedName>
    <definedName name="IQRSharepriceCP210" hidden="1">#REF!</definedName>
    <definedName name="IQRSharepriceCP224" hidden="1">#REF!</definedName>
    <definedName name="IQRSharepriceCP225" hidden="1">#REF!</definedName>
    <definedName name="IQRSharepriceCP227" hidden="1">#REF!</definedName>
    <definedName name="IQRSharepriceCP241" hidden="1">#REF!</definedName>
    <definedName name="IQRSharepriceCQ209" hidden="1">#REF!</definedName>
    <definedName name="IQRSharepriceCQ210" hidden="1">#REF!</definedName>
    <definedName name="IQRSharepriceCQ224" hidden="1">#REF!</definedName>
    <definedName name="IQRSharepriceCQ225" hidden="1">#REF!</definedName>
    <definedName name="IQRSharepriceCQ227" hidden="1">#REF!</definedName>
    <definedName name="IQRSharepriceCQ241" hidden="1">#REF!</definedName>
    <definedName name="IQRSharepriceCR209" hidden="1">#REF!</definedName>
    <definedName name="IQRSharepriceCR210" hidden="1">#REF!</definedName>
    <definedName name="IQRSharepriceCR224" hidden="1">#REF!</definedName>
    <definedName name="IQRSharepriceCR225" hidden="1">#REF!</definedName>
    <definedName name="IQRSharepriceCR227" hidden="1">#REF!</definedName>
    <definedName name="IQRSharepriceCR241" hidden="1">#REF!</definedName>
    <definedName name="IQRSharepriceCR244" hidden="1">#REF!</definedName>
    <definedName name="IQRSharepriceCR305" hidden="1">#REF!</definedName>
    <definedName name="IQRSharepriceCR323" hidden="1">#REF!</definedName>
    <definedName name="IQRSharepriceCR347" hidden="1">#REF!</definedName>
    <definedName name="IQRSharepriceCR349" hidden="1">#REF!</definedName>
    <definedName name="IQRSharepriceCS209" hidden="1">#REF!</definedName>
    <definedName name="IQRSharepriceCS210" hidden="1">#REF!</definedName>
    <definedName name="IQRSharepriceCS224" hidden="1">#REF!</definedName>
    <definedName name="IQRSharepriceCS225" hidden="1">#REF!</definedName>
    <definedName name="IQRSharepriceCS227" hidden="1">#REF!</definedName>
    <definedName name="IQRSharepriceCS241" hidden="1">#REF!</definedName>
    <definedName name="IQRSharepriceCT209" hidden="1">#REF!</definedName>
    <definedName name="IQRSharepriceCT241" hidden="1">#REF!</definedName>
    <definedName name="IQRSharepriceCW242" hidden="1">#REF!</definedName>
    <definedName name="IQRSharepriceCX242" hidden="1">#REF!</definedName>
    <definedName name="IQRSharepriceCY242" hidden="1">#REF!</definedName>
    <definedName name="IQRSharepriceCZ242" hidden="1">#REF!</definedName>
    <definedName name="IQRSharepriceCZ243" hidden="1">#REF!</definedName>
    <definedName name="IQRSharepriceCZ244" hidden="1">#REF!</definedName>
    <definedName name="IQRSharepriceD153" hidden="1">#REF!</definedName>
    <definedName name="IQRSharepriceDA242" hidden="1">#REF!</definedName>
    <definedName name="IQRSharepriceDB242" hidden="1">#REF!</definedName>
    <definedName name="IQRSharepriceDL243" hidden="1">#REF!</definedName>
    <definedName name="IQRSharepriceDL244" hidden="1">#REF!</definedName>
    <definedName name="IQRSharepriceDL304" hidden="1">#REF!</definedName>
    <definedName name="IQRSharepriceDL322" hidden="1">#REF!</definedName>
    <definedName name="IQRSharepriceDL346" hidden="1">#REF!</definedName>
    <definedName name="IQRSharepriceDL348" hidden="1">#REF!</definedName>
    <definedName name="IQRSharepriceDM243" hidden="1">#REF!</definedName>
    <definedName name="IQRSharepriceDM304" hidden="1">#REF!</definedName>
    <definedName name="IQRSharepriceDM322" hidden="1">#REF!</definedName>
    <definedName name="IQRSharepriceDM346" hidden="1">#REF!</definedName>
    <definedName name="IQRSharepriceDM348" hidden="1">#REF!</definedName>
    <definedName name="IQRSharepriceDN243" hidden="1">#REF!</definedName>
    <definedName name="IQRSharepriceDN304" hidden="1">#REF!</definedName>
    <definedName name="IQRSharepriceDN322" hidden="1">#REF!</definedName>
    <definedName name="IQRSharepriceDN346" hidden="1">#REF!</definedName>
    <definedName name="IQRSharepriceDN348" hidden="1">#REF!</definedName>
    <definedName name="IQRSharepriceDO243" hidden="1">#REF!</definedName>
    <definedName name="IQRSharepriceDO304" hidden="1">#REF!</definedName>
    <definedName name="IQRSharepriceDO322" hidden="1">#REF!</definedName>
    <definedName name="IQRSharepriceDO346" hidden="1">#REF!</definedName>
    <definedName name="IQRSharepriceDO348" hidden="1">#REF!</definedName>
    <definedName name="IQRSharepriceDP243" hidden="1">#REF!</definedName>
    <definedName name="IQRSharepriceDP304" hidden="1">#REF!</definedName>
    <definedName name="IQRSharepriceDP322" hidden="1">#REF!</definedName>
    <definedName name="IQRSharepriceDP346" hidden="1">#REF!</definedName>
    <definedName name="IQRSharepriceDP348" hidden="1">#REF!</definedName>
    <definedName name="IQRSharepriceDQ243" hidden="1">#REF!</definedName>
    <definedName name="IQRSharepriceDQ304" hidden="1">#REF!</definedName>
    <definedName name="IQRSharepriceDQ322" hidden="1">#REF!</definedName>
    <definedName name="IQRSharepriceDQ346" hidden="1">#REF!</definedName>
    <definedName name="IQRSharepriceDQ348" hidden="1">#REF!</definedName>
    <definedName name="IQRSharepriceEF243" hidden="1">#REF!</definedName>
    <definedName name="IQRSharepriceEG243" hidden="1">#REF!</definedName>
    <definedName name="IQRSharepriceEH243" hidden="1">#REF!</definedName>
    <definedName name="IQRSharepriceEI243" hidden="1">#REF!</definedName>
    <definedName name="IQRSharepriceEJ243" hidden="1">#REF!</definedName>
    <definedName name="IQRSharepriceEK243" hidden="1">#REF!</definedName>
    <definedName name="IQRSharepriceH153" hidden="1">#REF!</definedName>
    <definedName name="IQRSharepriceH154" hidden="1">#REF!</definedName>
    <definedName name="IQRSharepriceH162" hidden="1">#REF!</definedName>
    <definedName name="IQRSharepriceQ154" hidden="1">#REF!</definedName>
    <definedName name="IQRSharepriceQ162" hidden="1">#REF!</definedName>
    <definedName name="iruña" hidden="1">#REF!</definedName>
    <definedName name="IsColHidden" hidden="1">FALSE</definedName>
    <definedName name="IsLTMColHidden" hidden="1">FALSE</definedName>
    <definedName name="j" hidden="1">{"ANAR",#N/A,FALSE,"Dist total";"MARGEN",#N/A,FALSE,"Dist total";"COMENTARIO",#N/A,FALSE,"Ficha CODICE";"CONSEJO",#N/A,FALSE,"Dist p0";"uno",#N/A,FALSE,"Dist total"}</definedName>
    <definedName name="jac" hidden="1">{"ANAR",#N/A,FALSE,"Dist total";"MARGEN",#N/A,FALSE,"Dist total";"COMENTARIO",#N/A,FALSE,"Ficha CODICE";"CONSEJO",#N/A,FALSE,"Dist p0";"uno",#N/A,FALSE,"Dist total"}</definedName>
    <definedName name="jdhsdva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jes" hidden="1">{"DCF",#N/A,FALSE,"DCF"}</definedName>
    <definedName name="jfk" hidden="1">{"ANAR",#N/A,FALSE,"Dist total";"MARGEN",#N/A,FALSE,"Dist total";"COMENTARIO",#N/A,FALSE,"Ficha CODICE";"CONSEJO",#N/A,FALSE,"Dist p0";"uno",#N/A,FALSE,"Dist total"}</definedName>
    <definedName name="jfyu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jg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jgd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jgfde" hidden="1">{#N/A,#N/A,TRUE,"INGENIERIA";#N/A,#N/A,TRUE,"COMPRAS";#N/A,#N/A,TRUE,"DIRECCION";#N/A,#N/A,TRUE,"RESUMEN"}</definedName>
    <definedName name="jhg" hidden="1">{#N/A,#N/A,TRUE,"1842CWN0"}</definedName>
    <definedName name="jhjhhj" hidden="1">{"CONSEJO",#N/A,FALSE,"Dist p0";"CONSEJO",#N/A,FALSE,"Ficha CODICE"}</definedName>
    <definedName name="jj" hidden="1">{"uno",#N/A,FALSE,"Dist total";"COMENTARIO",#N/A,FALSE,"Ficha CODICE"}</definedName>
    <definedName name="jjj" hidden="1">{#N/A,#N/A,TRUE,"Stato Patrimoniale Civilistico";#N/A,#N/A,TRUE,"Conto Economico Civilistico";#N/A,#N/A,TRUE,"Riclassifica SP";#N/A,#N/A,TRUE,"Riclassifica CE";#N/A,#N/A,TRUE,"Indici di Bilancio";#N/A,#N/A,TRUE,"Composizione SP";#N/A,#N/A,TRUE,"Liquidità";#N/A,#N/A,TRUE,"Solidità";#N/A,#N/A,TRUE,"Redditività";#N/A,#N/A,TRUE,"Sviluppo"}</definedName>
    <definedName name="JJJJ" hidden="1">{"'banner (abr)'!$A$14:$G$22"}</definedName>
    <definedName name="jjjjj" hidden="1">{"CONSEJO",#N/A,FALSE,"Dist p0";"CONSEJO",#N/A,FALSE,"Ficha CODICE"}</definedName>
    <definedName name="jnbghjbg" hidden="1">{"ANAR",#N/A,FALSE,"Dist total";"MARGEN",#N/A,FALSE,"Dist total";"COMENTARIO",#N/A,FALSE,"Ficha CODICE";"CONSEJO",#N/A,FALSE,"Dist p0";"uno",#N/A,FALSE,"Dist total"}</definedName>
    <definedName name="JOSIANNE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jp" hidden="1">{"uno",#N/A,FALSE,"Dist total";"COMENTARIO",#N/A,FALSE,"Ficha CODICE"}</definedName>
    <definedName name="ju" hidden="1">{"CONSEJO",#N/A,FALSE,"Dist p0";"CONSEJO",#N/A,FALSE,"Ficha CODICE"}</definedName>
    <definedName name="juafhidhfai" hidden="1">{"ANAR",#N/A,FALSE,"Dist total";"MARGEN",#N/A,FALSE,"Dist total";"COMENTARIO",#N/A,FALSE,"Ficha CODICE";"CONSEJO",#N/A,FALSE,"Dist p0";"uno",#N/A,FALSE,"Dist total"}</definedName>
    <definedName name="JUANITO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JUPOX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k" hidden="1">{#N/A,#N/A,TRUE,"1842CWN0"}</definedName>
    <definedName name="K2_WBEVMODE" hidden="1">-1</definedName>
    <definedName name="kdbdif" hidden="1">{#N/A,#N/A,TRUE,"1842CWN0"}</definedName>
    <definedName name="kdjdbv" hidden="1">{#N/A,#N/A,TRUE,"1842CWN0"}</definedName>
    <definedName name="kdjks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kgkgg" hidden="1">{#N/A,#N/A,FALSE,"GRAFICO";#N/A,#N/A,FALSE,"CAJA (2)";#N/A,#N/A,FALSE,"TERCEROS-PROMEDIO";#N/A,#N/A,FALSE,"CAJA";#N/A,#N/A,FALSE,"INGRESOS1995-2003";#N/A,#N/A,FALSE,"GASTOS1995-2003"}</definedName>
    <definedName name="khgfd" hidden="1">{#N/A,#N/A,TRUE,"INGENIERIA";#N/A,#N/A,TRUE,"COMPRAS";#N/A,#N/A,TRUE,"DIRECCION";#N/A,#N/A,TRUE,"RESUMEN"}</definedName>
    <definedName name="khhj" hidden="1">{"PYGT",#N/A,FALSE,"PYG";"ACTIT",#N/A,FALSE,"BCE_GRAL-ACTIVO";"PASIT",#N/A,FALSE,"BCE_GRAL-PASIVO-PATRIM";"CAJAT",#N/A,FALSE,"CAJA"}</definedName>
    <definedName name="khjgfgderryiol" hidden="1">{"PYGT",#N/A,FALSE,"PYG";"ACTIT",#N/A,FALSE,"BCE_GRAL-ACTIVO";"PASIT",#N/A,FALSE,"BCE_GRAL-PASIVO-PATRIM";"CAJAT",#N/A,FALSE,"CAJA"}</definedName>
    <definedName name="KHJKHKHKHJKH" hidden="1">{"'PACÍFICO12'!$A$1:$E$6"}</definedName>
    <definedName name="KHKHKHKHKHKHK" hidden="1">{"PYGT",#N/A,FALSE,"PYG";"ACTIT",#N/A,FALSE,"BCE_GRAL-ACTIVO";"PASIT",#N/A,FALSE,"BCE_GRAL-PASIVO-PATRIM";"CAJAT",#N/A,FALSE,"CAJA"}</definedName>
    <definedName name="ki" hidden="1">{"uno",#N/A,FALSE,"Dist total";"COMENTARIO",#N/A,FALSE,"Ficha CODICE"}</definedName>
    <definedName name="kiuililk" hidden="1">{#N/A,#N/A,FALSE,"GRAFICO";#N/A,#N/A,FALSE,"CAJA (2)";#N/A,#N/A,FALSE,"TERCEROS-PROMEDIO";#N/A,#N/A,FALSE,"CAJA";#N/A,#N/A,FALSE,"INGRESOS1995-2003";#N/A,#N/A,FALSE,"GASTOS1995-2003"}</definedName>
    <definedName name="kjhjkhkjhjk" hidden="1">{#N/A,#N/A,FALSE,"GRAFICO";#N/A,#N/A,FALSE,"CAJA (2)";#N/A,#N/A,FALSE,"TERCEROS-PROMEDIO";#N/A,#N/A,FALSE,"CAJA";#N/A,#N/A,FALSE,"INGRESOS1995-2003";#N/A,#N/A,FALSE,"GASTOS1995-2003"}</definedName>
    <definedName name="kjshdkjd" hidden="1">{"ResMN",#N/A,TRUE,"Res";"ResNegMN",#N/A,TRUE,"Res";"EEPMN",#N/A,TRUE,"EEP";"GasMN",#N/A,TRUE,"Gas";"AorGNMN",#N/A,TRUE,"Aorgas";"GenMN",#N/A,TRUE,"Gen";"AorGEMN",#N/A,TRUE,"Aorgen";"SerMN",#N/A,TRUE,"Serv";"ResME",#N/A,TRUE,"Res";"ResNegME",#N/A,TRUE,"Res";"EEPME",#N/A,TRUE,"EEP";"GasME",#N/A,TRUE,"Gas";"AorGNME",#N/A,TRUE,"Aorgas";"GenME",#N/A,TRUE,"Gen";"AorGEME",#N/A,TRUE,"Aorgen";"SerME",#N/A,TRUE,"Serv";"E_SGas",#N/A,TRUE,"Balgas";"Balenerg",#N/A,TRUE,"Balener";"Balance_MN",#N/A,TRUE,"Balance";"Balance_ME",#N/A,TRUE,"Balance"}</definedName>
    <definedName name="kjshgsv" hidden="1">{#N/A,#N/A,TRUE,"INGENIERIA";#N/A,#N/A,TRUE,"COMPRAS";#N/A,#N/A,TRUE,"DIRECCION";#N/A,#N/A,TRUE,"RESUMEN"}</definedName>
    <definedName name="kkk" hidden="1">{#N/A,#N/A,FALSE,"GRAFICO";#N/A,#N/A,FALSE,"CAJA (2)";#N/A,#N/A,FALSE,"TERCEROS-PROMEDIO";#N/A,#N/A,FALSE,"CAJA";#N/A,#N/A,FALSE,"INGRESOS1995-2003";#N/A,#N/A,FALSE,"GASTOS1995-2003"}</definedName>
    <definedName name="kkkk" hidden="1">{#N/A,#N/A,FALSE,"GRAFICO";#N/A,#N/A,FALSE,"CAJA (2)";#N/A,#N/A,FALSE,"TERCEROS-PROMEDIO";#N/A,#N/A,FALSE,"CAJA";#N/A,#N/A,FALSE,"INGRESOS1995-2003";#N/A,#N/A,FALSE,"GASTOS1995-2003"}</definedName>
    <definedName name="kkkkkkkkkkkkkkk" hidden="1">{"PYGT",#N/A,FALSE,"PYG";"ACTIT",#N/A,FALSE,"BCE_GRAL-ACTIVO";"PASIT",#N/A,FALSE,"BCE_GRAL-PASIVO-PATRIM";"CAJAT",#N/A,FALSE,"CAJA"}</definedName>
    <definedName name="klfjdh" hidden="1">{#N/A,#N/A,TRUE,"1842CWN0"}</definedName>
    <definedName name="klh" hidden="1">{#N/A,#N/A,TRUE,"INGENIERIA";#N/A,#N/A,TRUE,"COMPRAS";#N/A,#N/A,TRUE,"DIRECCION";#N/A,#N/A,TRUE,"RESUMEN"}</definedName>
    <definedName name="klsjshn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kshsv" hidden="1">{#N/A,#N/A,TRUE,"1842CWN0"}</definedName>
    <definedName name="L" hidden="1">0</definedName>
    <definedName name="lambda" localSheetId="11">'[1]paper benavente'!$L$11</definedName>
    <definedName name="lambda" localSheetId="1">#REF!</definedName>
    <definedName name="lambda" localSheetId="12">'[1]paper benavente'!$L$11</definedName>
    <definedName name="lambda">#REF!</definedName>
    <definedName name="leb" hidden="1">{#N/A,#N/A,TRUE,"1842CWN0"}</definedName>
    <definedName name="lfl" hidden="1">{"uno",#N/A,FALSE,"Dist total";"COMENTARIO",#N/A,FALSE,"Ficha CODICE"}</definedName>
    <definedName name="lgioh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limcount" hidden="1">1</definedName>
    <definedName name="liosdasf" hidden="1">#REF!</definedName>
    <definedName name="ListOffset" hidden="1">1</definedName>
    <definedName name="lksjks" hidden="1">{#N/A,#N/A,TRUE,"INGENIERIA";#N/A,#N/A,TRUE,"COMPRAS";#N/A,#N/A,TRUE,"DIRECCION";#N/A,#N/A,TRUE,"RESUMEN"}</definedName>
    <definedName name="ll" hidden="1">{"uno",#N/A,FALSE,"Dist total";"COMENTARIO",#N/A,FALSE,"Ficha CODICE"}</definedName>
    <definedName name="lll" hidden="1">{"CONSEJO",#N/A,FALSE,"Dist p0";"CONSEJO",#N/A,FALSE,"Ficha CODICE"}</definedName>
    <definedName name="lllmgf" hidden="1">{#N/A,#N/A,TRUE,"INGENIERIA";#N/A,#N/A,TRUE,"COMPRAS";#N/A,#N/A,TRUE,"DIRECCION";#N/A,#N/A,TRUE,"RESUMEN"}</definedName>
    <definedName name="lmn" hidden="1">{#N/A,#N/A,TRUE,"INGENIERIA";#N/A,#N/A,TRUE,"COMPRAS";#N/A,#N/A,TRUE,"DIRECCION";#N/A,#N/A,TRUE,"RESUMEN"}</definedName>
    <definedName name="loco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LOT" hidden="1">{#N/A,#N/A,FALSE,"SMT1";#N/A,#N/A,FALSE,"SMT2";#N/A,#N/A,FALSE,"Summary";#N/A,#N/A,FALSE,"Graphs";#N/A,#N/A,FALSE,"4 Panel"}</definedName>
    <definedName name="lots" hidden="1">{#N/A,#N/A,FALSE,"Total_OC015";#N/A,#N/A,FALSE,"ADMIN";#N/A,#N/A,FALSE,"PROCES";#N/A,#N/A,FALSE,"mecan";#N/A,#N/A,FALSE,"civil";#N/A,#N/A,FALSE,"CAÑER";#N/A,#N/A,FALSE,"ELEC";#N/A,#N/A,FALSE,"INSTR"}</definedName>
    <definedName name="lp" hidden="1">{#N/A,#N/A,FALSE,"COVER";#N/A,#N/A,FALSE,"RECAP";#N/A,#N/A,FALSE,"SANTA BARBARA NONMANUAL";#N/A,#N/A,FALSE,"CEQUIP";#N/A,#N/A,FALSE,"WRATE";#N/A,#N/A,FALSE,"INDIRECT";#N/A,#N/A,FALSE,"TRAIN";#N/A,#N/A,FALSE,"MANLOADED SCHEDULE"}</definedName>
    <definedName name="lsb" hidden="1">{#N/A,#N/A,TRUE,"1842CWN0"}</definedName>
    <definedName name="lsksk" hidden="1">{#N/A,#N/A,TRUE,"1842CWN0"}</definedName>
    <definedName name="lsl" hidden="1">{"ANAR",#N/A,FALSE,"Dist total";"MARGEN",#N/A,FALSE,"Dist total";"COMENTARIO",#N/A,FALSE,"Ficha CODICE";"CONSEJO",#N/A,FALSE,"Dist p0";"uno",#N/A,FALSE,"Dist total"}</definedName>
    <definedName name="lui" hidden="1">{"uno",#N/A,FALSE,"Dist total";"COMENTARIO",#N/A,FALSE,"Ficha CODICE"}</definedName>
    <definedName name="luis" hidden="1">{"CONSEJO",#N/A,FALSE,"Dist p0";"CONSEJO",#N/A,FALSE,"Ficha CODICE"}</definedName>
    <definedName name="luisin" hidden="1">{"uno",#N/A,FALSE,"Dist total";"COMENTARIO",#N/A,FALSE,"Ficha CODICE"}</definedName>
    <definedName name="lvc" hidden="1">{#N/A,#N/A,TRUE,"1842CWN0"}</definedName>
    <definedName name="m2a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Maquinaria" hidden="1">{"MO(BASE)",#N/A,FALSE,"MO(BASE)";"MO(BASE)1",#N/A,FALSE,"MO(BASE)";"MO(BASE)2",#N/A,FALSE,"MO(BASE)"}</definedName>
    <definedName name="marañon" hidden="1">#REF!</definedName>
    <definedName name="mario" hidden="1">{#N/A,#N/A,FALSE,"Aging Summary";#N/A,#N/A,FALSE,"Ratio Analysis";#N/A,#N/A,FALSE,"Test 120 Day Accts";#N/A,#N/A,FALSE,"Tickmarks"}</definedName>
    <definedName name="MARZO" hidden="1">#REF!</definedName>
    <definedName name="MB" hidden="1">{#N/A,#N/A,FALSE,"PXP-TOTAL Modif";"vis2",#N/A,FALSE,"PXP-AÑO";"Vis1",#N/A,FALSE,"PXP-AÑO"}</definedName>
    <definedName name="mem" hidden="1">{#N/A,#N/A,FALSE,"Costos Productos 6A";#N/A,#N/A,FALSE,"Costo Unitario Total H-94-12"}</definedName>
    <definedName name="memorias" hidden="1">{#N/A,#N/A,FALSE,"CIBHA05A";#N/A,#N/A,FALSE,"CIBHA05B"}</definedName>
    <definedName name="MEMPYGH" hidden="1">{#N/A,#N/A,FALSE,"Costos Productos 6A";#N/A,#N/A,FALSE,"Costo Unitario Total H-94-12"}</definedName>
    <definedName name="MEMPYGHIS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mensilizzazione" hidden="1">#N/A</definedName>
    <definedName name="MerrillPrintIt" hidden="1">#REF!</definedName>
    <definedName name="mj" hidden="1">{#N/A,#N/A,TRUE,"1842CWN0"}</definedName>
    <definedName name="MLKJ" hidden="1">{#N/A,#N/A,FALSE,"Costos Productos 6A";#N/A,#N/A,FALSE,"Costo Unitario Total H-94-12"}</definedName>
    <definedName name="MLNK48af60a378434ec0a3254e3cf89d7de4" hidden="1">#REF!</definedName>
    <definedName name="MLNK7409b4553da44e4b8edbb55c8ed007c4" hidden="1">#REF!</definedName>
    <definedName name="MLNKfcaa67878c8c4f81b243b5deb0c0462d" hidden="1">#REF!</definedName>
    <definedName name="mmm" hidden="1">{"'banner (abr)'!$A$14:$G$22"}</definedName>
    <definedName name="Morosidade1" hidden="1">{"ANAR",#N/A,FALSE,"Dist total";"MARGEN",#N/A,FALSE,"Dist total";"COMENTARIO",#N/A,FALSE,"Ficha CODICE";"CONSEJO",#N/A,FALSE,"Dist p0";"uno",#N/A,FALSE,"Dist total"}</definedName>
    <definedName name="MOVIRECORD" hidden="1">{"'banner (abr)'!$A$14:$G$22"}</definedName>
    <definedName name="msdk" hidden="1">{#N/A,#N/A,TRUE,"1842CWN0"}</definedName>
    <definedName name="MUAM" hidden="1">#REF!</definedName>
    <definedName name="multiproducto" hidden="1">{"'banner (abr)'!$A$14:$G$22"}</definedName>
    <definedName name="mxl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ncg" hidden="1">{#N/A,#N/A,TRUE,"1842CWN0"}</definedName>
    <definedName name="nelc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new" hidden="1">#N/A</definedName>
    <definedName name="new_w" hidden="1">{"comps1_1",#N/A,FALSE,"Comps1";"comps1_2",#N/A,FALSE,"Comps1";"comps1_3",#N/A,FALSE,"Comps1";"comps1_4",#N/A,FALSE,"Comps1";"comps1_5",#N/A,FALSE,"Comps1"}</definedName>
    <definedName name="NewRange" hidden="1">#REF!</definedName>
    <definedName name="NFL" hidden="1">{"PYGP",#N/A,TRUE,"PandL";"BALANCEP",#N/A,TRUE,"BS";"Estado Cash Flow",#N/A,TRUE,"CFlow";"debt",#N/A,TRUE,"Debt";"worcap",#N/A,TRUE,"WorCap";"Analisis Impuestos",#N/A,TRUE,"Tax"}</definedName>
    <definedName name="nmv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nnn" hidden="1">{#N/A,#N/A,FALSE,"SMT1";#N/A,#N/A,FALSE,"SMT2";#N/A,#N/A,FALSE,"Summary";#N/A,#N/A,FALSE,"Graphs";#N/A,#N/A,FALSE,"4 Panel"}</definedName>
    <definedName name="No_Operacional_POA" hidden="1">{"CONSEJO",#N/A,FALSE,"Dist p0";"CONSEJO",#N/A,FALSE,"Ficha CODICE"}</definedName>
    <definedName name="noemi" hidden="1">{#N/A,#N/A,FALSE,"Costos Productos 6A";#N/A,#N/A,FALSE,"Costo Unitario Total H-94-12"}</definedName>
    <definedName name="noidea" hidden="1">{#N/A,#N/A,FALSE,"Calc";#N/A,#N/A,FALSE,"Sensitivity";#N/A,#N/A,FALSE,"LT Earn.Dil.";#N/A,#N/A,FALSE,"Dil. AVP"}</definedName>
    <definedName name="NOIDEA2" hidden="1">{#N/A,#N/A,FALSE,"Calc";#N/A,#N/A,FALSE,"Sensitivity";#N/A,#N/A,FALSE,"LT Earn.Dil.";#N/A,#N/A,FALSE,"Dil. AVP"}</definedName>
    <definedName name="nose1" hidden="1">{#N/A,#N/A,FALSE,"Matrix";#N/A,#N/A,FALSE,"Executive";#N/A,#N/A,FALSE,"Summary";#N/A,#N/A,FALSE,"Office1";#N/A,#N/A,FALSE,"Office2";#N/A,#N/A,FALSE,"Office3";#N/A,#N/A,FALSE,"Office4";#N/A,#N/A,FALSE,"Office5";#N/A,#N/A,FALSE,"Office6";#N/A,#N/A,FALSE,"Office7";#N/A,#N/A,FALSE,"Labor"}</definedName>
    <definedName name="nose2" hidden="1">{#N/A,#N/A,FALSE,"E-1";#N/A,#N/A,FALSE,"E-2";#N/A,#N/A,FALSE,"F-1";#N/A,#N/A,FALSE,"F-2";#N/A,#N/A,FALSE,"F-3";#N/A,#N/A,FALSE,"F-4";#N/A,#N/A,FALSE,"F-5";#N/A,#N/A,FALSE,"F-6";#N/A,#N/A,FALSE,"Matrix"}</definedName>
    <definedName name="nose3" hidden="1">{#N/A,#N/A,FALSE,"Matrix";#N/A,#N/A,FALSE,"Executive";#N/A,#N/A,FALSE,"Summary"}</definedName>
    <definedName name="Nueva" hidden="1">{#N/A,#N/A,FALSE,"summary";#N/A,#N/A,FALSE,"SumGraph"}</definedName>
    <definedName name="ñ" hidden="1">{"ANAR",#N/A,FALSE,"Dist total";"MARGEN",#N/A,FALSE,"Dist total";"COMENTARIO",#N/A,FALSE,"Ficha CODICE";"CONSEJO",#N/A,FALSE,"Dist p0";"uno",#N/A,FALSE,"Dist total"}</definedName>
    <definedName name="ÑLÑL" hidden="1">{"'banner (abr)'!$A$14:$G$22"}</definedName>
    <definedName name="oasohsx" hidden="1">{#N/A,#N/A,TRUE,"INGENIERIA";#N/A,#N/A,TRUE,"COMPRAS";#N/A,#N/A,TRUE,"DIRECCION";#N/A,#N/A,TRUE,"RESUMEN"}</definedName>
    <definedName name="obd" hidden="1">{#N/A,#N/A,TRUE,"INGENIERIA";#N/A,#N/A,TRUE,"COMPRAS";#N/A,#N/A,TRUE,"DIRECCION";#N/A,#N/A,TRUE,"RESUMEN"}</definedName>
    <definedName name="oficial" hidden="1">{#N/A,#N/A,FALSE,"CIBHA05A";#N/A,#N/A,FALSE,"CIBHA05B"}</definedName>
    <definedName name="ohb" hidden="1">{#N/A,#N/A,TRUE,"1842CWN0"}</definedName>
    <definedName name="ohcd" hidden="1">{#N/A,#N/A,TRUE,"1842CWN0"}</definedName>
    <definedName name="ojmerx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OLA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oo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oooo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ºººº" localSheetId="1">#REF!</definedName>
    <definedName name="ºººº">#REF!</definedName>
    <definedName name="oooooooooooo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OP" hidden="1">{#N/A,#N/A,FALSE,"Operations";#N/A,#N/A,FALSE,"Financials"}</definedName>
    <definedName name="OSCAR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Output" hidden="1">{"comps1_1",#N/A,FALSE,"Comps1";"comps1_2",#N/A,FALSE,"Comps1";"comps1_3",#N/A,FALSE,"Comps1";"comps1_4",#N/A,FALSE,"Comps1";"comps1_5",#N/A,FALSE,"Comps1"}</definedName>
    <definedName name="p" hidden="1">{"uno",#N/A,FALSE,"Dist total";"COMENTARIO",#N/A,FALSE,"Ficha CODICE"}</definedName>
    <definedName name="p0" localSheetId="11">'[1]paper benavente'!$L$5</definedName>
    <definedName name="p0" localSheetId="1">#REF!</definedName>
    <definedName name="p0" localSheetId="12">'[1]paper benavente'!$L$5</definedName>
    <definedName name="p0">#REF!</definedName>
    <definedName name="Pal_Workbook_GUID" hidden="1">"A3FVVW29XIGBP11VSQ7VCGNM"</definedName>
    <definedName name="pamplona" hidden="1">#REF!</definedName>
    <definedName name="pamplonas" hidden="1">#REF!</definedName>
    <definedName name="particulares1" hidden="1">{#N/A,#N/A,FALSE,"Aging Summary";#N/A,#N/A,FALSE,"Ratio Analysis";#N/A,#N/A,FALSE,"Test 120 Day Accts";#N/A,#N/A,FALSE,"Tickmarks"}</definedName>
    <definedName name="patrocinio" hidden="1">{"'banner (abr)'!$A$14:$G$22"}</definedName>
    <definedName name="pda" hidden="1">{#N/A,#N/A,FALSE,"Caratula";#N/A,#N/A,FALSE,"Maniobra";#N/A,#N/A,FALSE,"LlenVac";#N/A,#N/A,FALSE,"Almacen";#N/A,#N/A,FALSE,"Consolas";#N/A,#N/A,FALSE,"ProyRes";#N/A,#N/A,FALSE,"OrigApl";#N/A,#N/A,FALSE,"Inversio";#N/A,#N/A,FALSE,"Financiam";#N/A,#N/A,FALSE,"CapTrab";#N/A,#N/A,FALSE,"EscalaVar"}</definedName>
    <definedName name="pico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pl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pmsa" hidden="1">{"'banner (abr)'!$A$14:$G$22"}</definedName>
    <definedName name="pmt" hidden="1">{#N/A,#N/A,TRUE,"INGENIERIA";#N/A,#N/A,TRUE,"COMPRAS";#N/A,#N/A,TRUE,"DIRECCION";#N/A,#N/A,TRUE,"RESUMEN"}</definedName>
    <definedName name="Podatek" hidden="1">{#N/A,#N/A,FALSE,"F-01";#N/A,#N/A,FALSE,"F-01";#N/A,#N/A,FALSE,"F-01"}</definedName>
    <definedName name="postales" hidden="1">{"'banner (abr)'!$A$14:$G$22"}</definedName>
    <definedName name="POZO" hidden="1">"M:\Datos\PRESUPUESTO Vs GASTOS\DB EJECUCION  PvsG-0SM.mdb"</definedName>
    <definedName name="pp" hidden="1">{"ANAR",#N/A,FALSE,"Dist total";"MARGEN",#N/A,FALSE,"Dist total";"COMENTARIO",#N/A,FALSE,"Ficha CODICE";"CONSEJO",#N/A,FALSE,"Dist p0";"uno",#N/A,FALSE,"Dist total"}</definedName>
    <definedName name="PPA">#REF!</definedName>
    <definedName name="ppp" hidden="1">{"uno",#N/A,FALSE,"Dist total";"COMENTARIO",#N/A,FALSE,"Ficha CODICE"}</definedName>
    <definedName name="ppspsps" hidden="1">{"Informe 1_Consolidado",#N/A,FALSE,"Cons.";"Informe 1_Tunel",#N/A,FALSE,"Cons.";"Informe 1_Melip",#N/A,FALSE,"Cons.";"Informe 1_Guall",#N/A,FALSE,"Cons.";"Informe 1_Sara L",#N/A,FALSE,"Cons.";"Informe 1_Quellon",#N/A,FALSE,"Cons.";"Informe 1_Biolix",#N/A,FALSE,"Cons.";"Informe 1_Oficina",#N/A,FALSE,"Cons.";"Informe 1_Consorcio",#N/A,FALSE,"Cons."}</definedName>
    <definedName name="PPT" hidden="1">#REF!</definedName>
    <definedName name="PRC">#REF!</definedName>
    <definedName name="prechancado" hidden="1">{#N/A,#N/A,FALSE,"RESUMEN";#N/A,#N/A,FALSE,"GG-GI";#N/A,#N/A,FALSE,"AMB";#N/A,#N/A,FALSE,"EyR";#N/A,#N/A,FALSE,"UCP";#N/A,#N/A,FALSE,"IND";#N/A,#N/A,FALSE,"LR";#N/A,#N/A,FALSE,"PRV";#N/A,#N/A,FALSE,"TÚNELES";#N/A,#N/A,FALSE,"IDT";#N/A,#N/A,FALSE,"ING"}</definedName>
    <definedName name="PREMSA" hidden="1">{"'banner (abr)'!$A$14:$G$22"}</definedName>
    <definedName name="Pres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Pres1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producciones" hidden="1">{"'banner (abr)'!$A$14:$G$22"}</definedName>
    <definedName name="PROGINC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Programas_informaticos">#REF!</definedName>
    <definedName name="proyeccióningresos" hidden="1">{"EVA",#N/A,FALSE,"SMT2";#N/A,#N/A,FALSE,"Summary";#N/A,#N/A,FALSE,"Graphs";#N/A,#N/A,FALSE,"4 Panel"}</definedName>
    <definedName name="PUB_UserID" hidden="1">"MAYERX"</definedName>
    <definedName name="pyg" hidden="1">{#N/A,#N/A,FALSE,"Costos Productos 6A";#N/A,#N/A,FALSE,"Costo Unitario Total H-94-12"}</definedName>
    <definedName name="PYGAJ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PYGCON" hidden="1">{#N/A,#N/A,FALSE,"Costos Productos 6A";#N/A,#N/A,FALSE,"Costo Unitario Total H-94-12"}</definedName>
    <definedName name="PYGCONTABLE" hidden="1">{#N/A,#N/A,FALSE,"Costos Productos 6A";#N/A,#N/A,FALSE,"Costo Unitario Total H-94-12"}</definedName>
    <definedName name="PYGCONTBLCRUDO" hidden="1">{#N/A,#N/A,FALSE,"Costos Productos 6A";#N/A,#N/A,FALSE,"Costo Unitario Total H-94-12"}</definedName>
    <definedName name="PYGCONTPTO" hidden="1">{#N/A,#N/A,FALSE,"Costos Productos 6A";#N/A,#N/A,FALSE,"Costo Unitario Total H-94-12"}</definedName>
    <definedName name="PYGGRCAJ" hidden="1">{#N/A,#N/A,FALSE,"Costos Productos 6A";#N/A,#N/A,FALSE,"Costo Unitario Total H-94-12"}</definedName>
    <definedName name="PYGHGRC" hidden="1">{#N/A,#N/A,FALSE,"Costos Productos 6A";#N/A,#N/A,FALSE,"Costo Unitario Total H-94-12"}</definedName>
    <definedName name="PYGRC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Q" localSheetId="1">#REF!</definedName>
    <definedName name="Q">#REF!</definedName>
    <definedName name="q_lambda" localSheetId="11">'[1]paper benavente'!$L$12</definedName>
    <definedName name="q_lambda" localSheetId="1">#REF!</definedName>
    <definedName name="q_lambda" localSheetId="12">'[1]paper benavente'!$L$12</definedName>
    <definedName name="q_lambda">#REF!</definedName>
    <definedName name="q0" localSheetId="11">'[1]paper benavente'!$L$6</definedName>
    <definedName name="q0" localSheetId="1">#REF!</definedName>
    <definedName name="q0" localSheetId="12">'[1]paper benavente'!$L$6</definedName>
    <definedName name="q0">#REF!</definedName>
    <definedName name="qaq" hidden="1">{#N/A,#N/A,FALSE,"summary";#N/A,#N/A,FALSE,"SumGraph"}</definedName>
    <definedName name="qpf" hidden="1">{#N/A,#N/A,TRUE,"1842CWN0"}</definedName>
    <definedName name="qq" hidden="1">{#N/A,#N/A,FALSE,"CBE";#N/A,#N/A,FALSE,"SWK"}</definedName>
    <definedName name="qqq" hidden="1">{"ANAR",#N/A,FALSE,"Dist total";"MARGEN",#N/A,FALSE,"Dist total";"COMENTARIO",#N/A,FALSE,"Ficha CODICE";"CONSEJO",#N/A,FALSE,"Dist p0";"uno",#N/A,FALSE,"Dist total"}</definedName>
    <definedName name="QQQQQ" hidden="1">{"uno",#N/A,FALSE,"Dist total";"COMENTARIO",#N/A,FALSE,"Ficha CODICE"}</definedName>
    <definedName name="qsdasd" hidden="1">{"Auditoría Interna",#N/A,FALSE,"General "}</definedName>
    <definedName name="querer" hidden="1">#REF!</definedName>
    <definedName name="qw" hidden="1">{"Control_Consolidado",#N/A,FALSE,"Cons.";"Control_Tunel",#N/A,FALSE,"Cons.";"Control_Melip",#N/A,FALSE,"Cons.";"Control_Gualleco",#N/A,FALSE,"Cons.";"Control_Sara L",#N/A,FALSE,"Cons.";"Control_Quellon",#N/A,FALSE,"Cons.";"Control_Biolix",#N/A,FALSE,"Cons.";"Control_Oficina",#N/A,FALSE,"Cons.";"Control_Consorcio",#N/A,FALSE,"Cons."}</definedName>
    <definedName name="qwe" hidden="1">#REF!</definedName>
    <definedName name="qwerty" hidden="1">#REF!</definedName>
    <definedName name="qwqq" hidden="1">#REF!</definedName>
    <definedName name="qwqwq" hidden="1">#REF!</definedName>
    <definedName name="qx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rachunek" hidden="1">{#N/A,#N/A,FALSE,"F-01";#N/A,#N/A,FALSE,"F-01";#N/A,#N/A,FALSE,"F-01"}</definedName>
    <definedName name="radio" hidden="1">{"'banner (abr)'!$A$14:$G$22"}</definedName>
    <definedName name="RangeChange" hidden="1">#N/A</definedName>
    <definedName name="RANKING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rdx" hidden="1">{#N/A,#N/A,FALSE,"Costos Productos 6A";#N/A,#N/A,FALSE,"Costo Unitario Total H-94-12"}</definedName>
    <definedName name="re" hidden="1">{"test2",#N/A,TRUE,"Prices"}</definedName>
    <definedName name="recarga" hidden="1">{"'banner (abr)'!$A$14:$G$22"}</definedName>
    <definedName name="red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RedefinePrintTableRange" hidden="1">#REF!</definedName>
    <definedName name="ree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RegionNames">[2]data!$B$1:$B$100000</definedName>
    <definedName name="rer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retosplantas" hidden="1">{"EVA",#N/A,FALSE,"SMT2";#N/A,#N/A,FALSE,"Summary";#N/A,#N/A,FALSE,"Graphs";#N/A,#N/A,FALSE,"4 Panel"}</definedName>
    <definedName name="rfc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rfd" hidden="1">{#N/A,#N/A,TRUE,"INGENIERIA";#N/A,#N/A,TRUE,"COMPRAS";#N/A,#N/A,TRUE,"DIRECCION";#N/A,#N/A,TRUE,"RESUMEN"}</definedName>
    <definedName name="rfgcv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RG" hidden="1">{"cuadro1",#N/A,FALSE,"Camara buz ffcc Opción 5";"cuadro2",#N/A,FALSE,"Camara buz ffcc Opción 5";"cuadro3",#N/A,FALSE,"Camara buz ffcc Opción 5";"cuadro4",#N/A,FALSE,"Camara buz ffcc Opción 5"}</definedName>
    <definedName name="RIGO2" hidden="1">{"cuadro1",#N/A,FALSE,"Buzon Camion Opción 3";"cuadro2",#N/A,FALSE,"Buzon Camion Opción 3";"cuadro3",#N/A,FALSE,"Buzon Camion Opción 3";"cuadro4",#N/A,FALSE,"Buzon Camion Opción 3"}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jrfbv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rk" hidden="1">{#N/A,#N/A,FALSE,"F-01";#N/A,#N/A,FALSE,"F-01";#N/A,#N/A,FALSE,"F-01"}</definedName>
    <definedName name="RO" hidden="1">#REF!</definedName>
    <definedName name="rpemsa" hidden="1">{"'banner (abr)'!$A$14:$G$22"}</definedName>
    <definedName name="rr" hidden="1">{"ANAR",#N/A,FALSE,"Dist total";"MARGEN",#N/A,FALSE,"Dist total";"COMENTARIO",#N/A,FALSE,"Ficha CODICE";"CONSEJO",#N/A,FALSE,"Dist p0";"uno",#N/A,FALSE,"Dist total"}</definedName>
    <definedName name="rrr" hidden="1">{"ANAR",#N/A,FALSE,"Dist total";"MARGEN",#N/A,FALSE,"Dist total";"COMENTARIO",#N/A,FALSE,"Ficha CODICE";"CONSEJO",#N/A,FALSE,"Dist p0";"uno",#N/A,FALSE,"Dist total"}</definedName>
    <definedName name="rrrrr" hidden="1">"3T1VGQWO3XVR246DYVYTNTMTR"</definedName>
    <definedName name="rrrrrrrrrrrrrr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RS" hidden="1">{"'input-data'!$B$5:$R$22"}</definedName>
    <definedName name="rt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rtapia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rtertet" hidden="1">{#N/A,#N/A,FALSE,"Aging Summary";#N/A,#N/A,FALSE,"Ratio Analysis";#N/A,#N/A,FALSE,"Test 120 Day Accts";#N/A,#N/A,FALSE,"Tickmarks"}</definedName>
    <definedName name="rty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rtyf" hidden="1">{"ANAR",#N/A,FALSE,"Dist total";"MARGEN",#N/A,FALSE,"Dist total";"COMENTARIO",#N/A,FALSE,"Ficha CODICE";"CONSEJO",#N/A,FALSE,"Dist p0";"uno",#N/A,FALSE,"Dist total"}</definedName>
    <definedName name="s" localSheetId="1">#REF!</definedName>
    <definedName name="s">#REF!</definedName>
    <definedName name="s2s55s2" hidden="1">#REF!</definedName>
    <definedName name="SAPBEXdnldView" hidden="1">"476MXX2EY0KJ2D1MK443N64VQ"</definedName>
    <definedName name="SAPBEXhrIndnt" hidden="1">1</definedName>
    <definedName name="SAPBEXrevision" hidden="1">59</definedName>
    <definedName name="SAPBEXsysID" hidden="1">"BWP"</definedName>
    <definedName name="SAPBEXwbID" hidden="1">"4HAR0Y9KZ69CWHZFU2CGFWH57"</definedName>
    <definedName name="SAPsysID" hidden="1">"708C5W7SBKP804JT78WJ0JNKI"</definedName>
    <definedName name="SAPwbID" hidden="1">"ARS"</definedName>
    <definedName name="sd" hidden="1">{"CONSEJO",#N/A,FALSE,"Dist p0";"CONSEJO",#N/A,FALSE,"Ficha CODICE"}</definedName>
    <definedName name="SDA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dass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df" hidden="1">{#N/A,#N/A,FALSE,"Calc";#N/A,#N/A,FALSE,"Sensitivity";#N/A,#N/A,FALSE,"LT Earn.Dil.";#N/A,#N/A,FALSE,"Dil. AVP"}</definedName>
    <definedName name="sdfa" hidden="1">#REF!</definedName>
    <definedName name="sdfaf" hidden="1">{"ANAR",#N/A,FALSE,"Dist total";"MARGEN",#N/A,FALSE,"Dist total";"COMENTARIO",#N/A,FALSE,"Ficha CODICE";"CONSEJO",#N/A,FALSE,"Dist p0";"uno",#N/A,FALSE,"Dist total"}</definedName>
    <definedName name="sdfh" hidden="1">{"'banner (abr)'!$A$14:$G$22"}</definedName>
    <definedName name="sdfhsfdh" hidden="1">{"'banner (abr)'!$A$14:$G$22"}</definedName>
    <definedName name="sdfsd" hidden="1">{"ANAR",#N/A,FALSE,"Dist total";"MARGEN",#N/A,FALSE,"Dist total";"COMENTARIO",#N/A,FALSE,"Ficha CODICE";"CONSEJO",#N/A,FALSE,"Dist p0";"uno",#N/A,FALSE,"Dist total"}</definedName>
    <definedName name="sdfsdf" hidden="1">#REF!</definedName>
    <definedName name="sdfsdfs" hidden="1">{"ANAR",#N/A,FALSE,"Dist total";"MARGEN",#N/A,FALSE,"Dist total";"COMENTARIO",#N/A,FALSE,"Ficha CODICE";"CONSEJO",#N/A,FALSE,"Dist p0";"uno",#N/A,FALSE,"Dist total"}</definedName>
    <definedName name="sdfsss" hidden="1">{"uno",#N/A,FALSE,"Dist total";"COMENTARIO",#N/A,FALSE,"Ficha CODICE"}</definedName>
    <definedName name="sdht" hidden="1">{"'resumen REV 3'!$B$1:$Q$69"}</definedName>
    <definedName name="sdjb81" hidden="1">{#N/A,#N/A,TRUE,"INGENIERIA";#N/A,#N/A,TRUE,"COMPRAS";#N/A,#N/A,TRUE,"DIRECCION";#N/A,#N/A,TRUE,"RESUMEN"}</definedName>
    <definedName name="sdjshs" hidden="1">{#N/A,#N/A,TRUE,"INGENIERIA";#N/A,#N/A,TRUE,"COMPRAS";#N/A,#N/A,TRUE,"DIRECCION";#N/A,#N/A,TRUE,"RESUMEN"}</definedName>
    <definedName name="sdsd" hidden="1">{#N/A,#N/A,TRUE,"INGENIERIA";#N/A,#N/A,TRUE,"COMPRAS";#N/A,#N/A,TRUE,"DIRECCION";#N/A,#N/A,TRUE,"RESUMEN"}</definedName>
    <definedName name="SDSDFGG" hidden="1">{"'banner (abr)'!$A$14:$G$22"}</definedName>
    <definedName name="sdsf" hidden="1">{#N/A,#N/A,TRUE,"INGENIERIA";#N/A,#N/A,TRUE,"COMPRAS";#N/A,#N/A,TRUE,"DIRECCION";#N/A,#N/A,TRUE,"RESUMEN"}</definedName>
    <definedName name="sdyhl" hidden="1">{#N/A,#N/A,TRUE,"1842CWN0"}</definedName>
    <definedName name="sencount" hidden="1">1</definedName>
    <definedName name="SENGOAEÑHAER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ervidumbre">#REF!</definedName>
    <definedName name="sf" hidden="1">{"CONSEJO",#N/A,FALSE,"Dist p0";"CONSEJO",#N/A,FALSE,"Ficha CODICE"}</definedName>
    <definedName name="SFGAST5" hidden="1">{#N/A,#N/A,FALSE,"IC_Global";#N/A,#N/A,FALSE,"IC_Global (98-f)";#N/A,#N/A,FALSE,"Inc";#N/A,#N/A,FALSE,"CAMBIOS (2)";#N/A,#N/A,FALSE,"EXPL Inc.";#N/A,#N/A,FALSE,"HITOS98";#N/A,#N/A,FALSE,"CURVA ""S"" GLOBAL ";#N/A,#N/A,FALSE,"CURVA ""S"" 1998 "}</definedName>
    <definedName name="SFGQEQR" hidden="1">#REF!</definedName>
    <definedName name="SFINTOTAL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sfs" hidden="1">{"uno",#N/A,FALSE,"Dist total";"COMENTARIO",#N/A,FALSE,"Ficha CODICE"}</definedName>
    <definedName name="SFSTRT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fwgtsfs" hidden="1">{#N/A,#N/A,FALSE,"SMT1";#N/A,#N/A,FALSE,"SMT2";#N/A,#N/A,FALSE,"Summary";#N/A,#N/A,FALSE,"Graphs";#N/A,#N/A,FALSE,"4 Panel"}</definedName>
    <definedName name="SGOT" hidden="1">{"EVA",#N/A,FALSE,"SMT2";#N/A,#N/A,FALSE,"Summary";#N/A,#N/A,FALSE,"Graphs";#N/A,#N/A,FALSE,"4 Panel"}</definedName>
    <definedName name="skfnb26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sksdmfd" hidden="1">{#N/A,#N/A,TRUE,"1842CWN0"}</definedName>
    <definedName name="sksjsb" hidden="1">{#N/A,#N/A,TRUE,"INGENIERIA";#N/A,#N/A,TRUE,"COMPRAS";#N/A,#N/A,TRUE,"DIRECCION";#N/A,#N/A,TRUE,"RESUMEN"}</definedName>
    <definedName name="sksks" hidden="1">{#N/A,#N/A,TRUE,"1842CWN0"}</definedName>
    <definedName name="SLDJFKGH" hidden="1">{"'banner (abr)'!$A$14:$G$22"}</definedName>
    <definedName name="sociedades" hidden="1">#REF!</definedName>
    <definedName name="SOLUCIONES" hidden="1">{"'banner (abr)'!$A$14:$G$22"}</definedName>
    <definedName name="solver_adj" hidden="1">#REF!,#REF!</definedName>
    <definedName name="solver_drv" hidden="1">2</definedName>
    <definedName name="solver_est" hidden="1">2</definedName>
    <definedName name="solver_itr" hidden="1">100</definedName>
    <definedName name="solver_lin" hidden="1">0</definedName>
    <definedName name="solver_num" hidden="1">0</definedName>
    <definedName name="solver_nwt" hidden="1">1</definedName>
    <definedName name="solver_opt" hidden="1">#REF!</definedName>
    <definedName name="solver_pre" hidden="1">0.000001</definedName>
    <definedName name="solver_scl" hidden="1">0</definedName>
    <definedName name="solver_sho" hidden="1">0</definedName>
    <definedName name="solver_tim" hidden="1">100</definedName>
    <definedName name="solver_tmp" hidden="1">#NULL!</definedName>
    <definedName name="solver_tol" hidden="1">0.05</definedName>
    <definedName name="solver_typ" hidden="1">3</definedName>
    <definedName name="solver_val" hidden="1">47.37</definedName>
    <definedName name="SORT" hidden="1">#REF!</definedName>
    <definedName name="SORT2" hidden="1">#REF!</definedName>
    <definedName name="ss" hidden="1">{"uno",#N/A,FALSE,"Dist total";"COMENTARIO",#N/A,FALSE,"Ficha CODICE"}</definedName>
    <definedName name="ssddf" hidden="1">{#N/A,#N/A,TRUE,"INGENIERIA";#N/A,#N/A,TRUE,"COMPRAS";#N/A,#N/A,TRUE,"DIRECCION";#N/A,#N/A,TRUE,"RESUMEN"}</definedName>
    <definedName name="sss" hidden="1">{"CONSEJO",#N/A,FALSE,"Dist p0";"CONSEJO",#N/A,FALSE,"Ficha CODICE"}</definedName>
    <definedName name="ssss" hidden="1">{"ANAR",#N/A,FALSE,"Dist total";"MARGEN",#N/A,FALSE,"Dist total";"COMENTARIO",#N/A,FALSE,"Ficha CODICE";"CONSEJO",#N/A,FALSE,"Dist p0";"uno",#N/A,FALSE,"Dist total"}</definedName>
    <definedName name="sssss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sssssssssss" hidden="1">{"ResMN",#N/A,TRUE,"Res";"ResNegMN",#N/A,TRUE,"Res";"EEPMN",#N/A,TRUE,"EEP";"GasMN",#N/A,TRUE,"Gas";"AorGNMN",#N/A,TRUE,"Aorgas";"GenMN",#N/A,TRUE,"Gen";"AorGEMN",#N/A,TRUE,"Aorgen";"SerMN",#N/A,TRUE,"Serv";"ResME",#N/A,TRUE,"Res";"ResNegME",#N/A,TRUE,"Res";"EEPME",#N/A,TRUE,"EEP";"GasME",#N/A,TRUE,"Gas";"AorGNME",#N/A,TRUE,"Aorgas";"GenME",#N/A,TRUE,"Gen";"AorGEME",#N/A,TRUE,"Aorgen";"SerME",#N/A,TRUE,"Serv";"E_SGas",#N/A,TRUE,"Balgas";"Balenerg",#N/A,TRUE,"Balener";"Balance_MN",#N/A,TRUE,"Balance";"Balance_ME",#N/A,TRUE,"Balance"}</definedName>
    <definedName name="stef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Swvu.STANDARD." hidden="1">#REF!</definedName>
    <definedName name="szzz" hidden="1">{#N/A,#N/A,FALSE,"P&amp;L"}</definedName>
    <definedName name="szzzs" hidden="1">{#N/A,#N/A,FALSE,"P&amp;L"}</definedName>
    <definedName name="t" hidden="1">{"ANAR",#N/A,FALSE,"Dist total";"MARGEN",#N/A,FALSE,"Dist total";"COMENTARIO",#N/A,FALSE,"Ficha CODICE";"CONSEJO",#N/A,FALSE,"Dist p0";"uno",#N/A,FALSE,"Dist total"}</definedName>
    <definedName name="target" hidden="1">{"'banner (abr)'!$A$14:$G$22"}</definedName>
    <definedName name="target2" hidden="1">{"'banner (abr)'!$A$14:$G$22"}</definedName>
    <definedName name="Temáticas..." hidden="1">{"'banner (abr)'!$A$14:$G$22"}</definedName>
    <definedName name="tes" hidden="1">#REF!</definedName>
    <definedName name="teste" hidden="1">{"CONSEJO",#N/A,FALSE,"Dist p0";"CONSEJO",#N/A,FALSE,"Ficha CODICE"}</definedName>
    <definedName name="testes" hidden="1">{"uno",#N/A,FALSE,"Dist total";"COMENTARIO",#N/A,FALSE,"Ficha CODICE"}</definedName>
    <definedName name="testito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TextRefCopyRangeCount" hidden="1">91</definedName>
    <definedName name="tfhjj" hidden="1">{"ResMN",#N/A,TRUE,"Res";"ResNegMN",#N/A,TRUE,"Res";"EEPMN",#N/A,TRUE,"EEP";"GasMN",#N/A,TRUE,"Gas";"AorGNMN",#N/A,TRUE,"Aorgas";"GenMN",#N/A,TRUE,"Gen";"AorGEMN",#N/A,TRUE,"Aorgen";"SerMN",#N/A,TRUE,"Serv";"ResME",#N/A,TRUE,"Res";"ResNegME",#N/A,TRUE,"Res";"EEPME",#N/A,TRUE,"EEP";"GasME",#N/A,TRUE,"Gas";"AorGNME",#N/A,TRUE,"Aorgas";"GenME",#N/A,TRUE,"Gen";"AorGEME",#N/A,TRUE,"Aorgen";"SerME",#N/A,TRUE,"Serv";"E_SGas",#N/A,TRUE,"Balgas";"Balenerg",#N/A,TRUE,"Balener";"Balance_MN",#N/A,TRUE,"Balance";"Balance_ME",#N/A,TRUE,"Balance"}</definedName>
    <definedName name="thvf" hidden="1">{#N/A,#N/A,TRUE,"1842CWN0"}</definedName>
    <definedName name="Titulos">#REF!</definedName>
    <definedName name="tobias" hidden="1">#N/A</definedName>
    <definedName name="toby" hidden="1">{"comps1_1",#N/A,FALSE,"Comps1";"comps1_2",#N/A,FALSE,"Comps1";"comps1_3",#N/A,FALSE,"Comps1";"comps1_4",#N/A,FALSE,"Comps1";"comps1_5",#N/A,FALSE,"Comps1"}</definedName>
    <definedName name="Toquepala" hidden="1">{#N/A,#N/A,FALSE,"Matrix";#N/A,#N/A,FALSE,"Executive";#N/A,#N/A,FALSE,"Summary"}</definedName>
    <definedName name="treeList" hidden="1">"10000000000000000000000000000000000000000000000000000000000000000000000000000000000000000000000000000000000000000000000000000000000000000000000000000000000000000000000000000000000000000000000000000000"</definedName>
    <definedName name="trj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try" hidden="1">{"'banner (abr)'!$A$14:$G$22"}</definedName>
    <definedName name="TTT" hidden="1">{"CONSEJO",#N/A,FALSE,"Dist p0";"CONSEJO",#N/A,FALSE,"Ficha CODICE"}</definedName>
    <definedName name="TTTTT" hidden="1">{"'banner (abr)'!$A$14:$G$22"}</definedName>
    <definedName name="tuut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tv3ç" hidden="1">{"'banner (abr)'!$A$14:$G$22"}</definedName>
    <definedName name="ty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tynbdf" hidden="1">{#N/A,#N/A,TRUE,"1842CWN0"}</definedName>
    <definedName name="tyty" hidden="1">{#N/A,#N/A,FALSE,"Aging Summary";#N/A,#N/A,FALSE,"Ratio Analysis";#N/A,#N/A,FALSE,"Test 120 Day Accts";#N/A,#N/A,FALSE,"Tickmarks"}</definedName>
    <definedName name="tytyty" hidden="1">{#N/A,#N/A,FALSE,"GRAFICO";#N/A,#N/A,FALSE,"CAJA (2)";#N/A,#N/A,FALSE,"TERCEROS-PROMEDIO";#N/A,#N/A,FALSE,"CAJA";#N/A,#N/A,FALSE,"INGRESOS1995-2003";#N/A,#N/A,FALSE,"GASTOS1995-2003"}</definedName>
    <definedName name="tyuitryj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tyyt" hidden="1">{#N/A,#N/A,FALSE,"Aging Summary";#N/A,#N/A,FALSE,"Ratio Analysis";#N/A,#N/A,FALSE,"Test 120 Day Accts";#N/A,#N/A,FALSE,"Tickmarks"}</definedName>
    <definedName name="tyytuy" hidden="1">{"PYGS",#N/A,FALSE,"PYG";"ACTIS",#N/A,FALSE,"BCE_GRAL-ACTIVO";"PASIS",#N/A,FALSE,"BCE_GRAL-PASIVO-PATRIM";"CAJAS",#N/A,FALSE,"CAJA"}</definedName>
    <definedName name="u" hidden="1">{"uno",#N/A,FALSE,"Dist total";"COMENTARIO",#N/A,FALSE,"Ficha CODICE"}</definedName>
    <definedName name="UF_2016">#REF!</definedName>
    <definedName name="ugyi" hidden="1">{#N/A,#N/A,FALSE,"output";#N/A,#N/A,FALSE,"contrib";#N/A,#N/A,FALSE,"profile";#N/A,#N/A,FALSE,"comps"}</definedName>
    <definedName name="uhmas" hidden="1">{#N/A,#N/A,TRUE,"1842CWN0"}</definedName>
    <definedName name="uiouiuoi" hidden="1">{"PYGT",#N/A,FALSE,"PYG";"ACTIT",#N/A,FALSE,"BCE_GRAL-ACTIVO";"PASIT",#N/A,FALSE,"BCE_GRAL-PASIVO-PATRIM";"CAJAT",#N/A,FALSE,"CAJA"}</definedName>
    <definedName name="ujd" hidden="1">{#N/A,#N/A,TRUE,"1842CWN0"}</definedName>
    <definedName name="umy" hidden="1">{"comps",#N/A,FALSE,"comps";"notes",#N/A,FALSE,"comps"}</definedName>
    <definedName name="UNI_AA_VERSION" hidden="1">150.1</definedName>
    <definedName name="UNI_FILT_END" hidden="1">8</definedName>
    <definedName name="UNI_FILT_OFFSPEC" hidden="1">2</definedName>
    <definedName name="UNI_FILT_ONSPEC" hidden="1">1</definedName>
    <definedName name="UNI_FILT_START" hidden="1">4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ND" hidden="1">16384</definedName>
    <definedName name="UNI_RET_EQUIP" hidden="1">32768</definedName>
    <definedName name="UNI_RET_EVENT" hidden="1">4096</definedName>
    <definedName name="UNI_RET_OFFSPEC" hidden="1">512</definedName>
    <definedName name="UNI_RET_ONSPEC" hidden="1">256</definedName>
    <definedName name="UNI_RET_PROP" hidden="1">131072</definedName>
    <definedName name="UNI_RET_PROPDESC" hidden="1">262144</definedName>
    <definedName name="UNI_RET_SMPLPNT" hidden="1">65536</definedName>
    <definedName name="UNI_RET_SPECMAX" hidden="1">2048</definedName>
    <definedName name="UNI_RET_SPECMIN" hidden="1">1024</definedName>
    <definedName name="UNI_RET_START" hidden="1">8192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dad" localSheetId="1">#REF!</definedName>
    <definedName name="Unidad">#REF!</definedName>
    <definedName name="utt" hidden="1">{"ANAR",#N/A,FALSE,"Dist total";"MARGEN",#N/A,FALSE,"Dist total";"COMENTARIO",#N/A,FALSE,"Ficha CODICE";"CONSEJO",#N/A,FALSE,"Dist p0";"uno",#N/A,FALSE,"Dist total"}</definedName>
    <definedName name="uu" hidden="1">{#N/A,#N/A,TRUE,"INGENIERIA";#N/A,#N/A,TRUE,"COMPRAS";#N/A,#N/A,TRUE,"DIRECCION";#N/A,#N/A,TRUE,"RESUMEN"}</definedName>
    <definedName name="v_lambda" localSheetId="11">'[1]paper benavente'!$L$13</definedName>
    <definedName name="v_lambda" localSheetId="1">#REF!</definedName>
    <definedName name="v_lambda" localSheetId="12">'[1]paper benavente'!$L$13</definedName>
    <definedName name="v_lambda">#REF!</definedName>
    <definedName name="VAL_B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VALIDACIONES" hidden="1">{#N/A,#N/A,FALSE,"Costos Productos 6A";#N/A,#N/A,FALSE,"Costo Unitario Total H-94-12"}</definedName>
    <definedName name="vallas" hidden="1">{"'banner (abr)'!$A$14:$G$22"}</definedName>
    <definedName name="vbjkjññgñjkgjkñ" hidden="1">{"'banner (abr)'!$A$14:$G$22"}</definedName>
    <definedName name="VC" localSheetId="11">'[1]paper benavente'!$L$29</definedName>
    <definedName name="VC" localSheetId="1">#REF!</definedName>
    <definedName name="VC" localSheetId="12">'[1]paper benavente'!$L$29</definedName>
    <definedName name="VC">#REF!</definedName>
    <definedName name="VCXNVJHKKLYJ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vdk" hidden="1">{#N/A,#N/A,TRUE,"1842CWN0"}</definedName>
    <definedName name="VE" localSheetId="11">'[1]paper benavente'!$L$26</definedName>
    <definedName name="VE" localSheetId="1">#REF!</definedName>
    <definedName name="VE" localSheetId="12">'[1]paper benavente'!$L$26</definedName>
    <definedName name="VE">#REF!</definedName>
    <definedName name="vero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VEX" hidden="1">{#N/A,#N/A,FALSE,"Costos Productos 6A";#N/A,#N/A,FALSE,"Costo Unitario Total H-94-12"}</definedName>
    <definedName name="vf" hidden="1">{"CONSEJO",#N/A,FALSE,"Dist p0";"CONSEJO",#N/A,FALSE,"Ficha CODICE"}</definedName>
    <definedName name="vgbn" hidden="1">{#N/A,#N/A,TRUE,"INGENIERIA";#N/A,#N/A,TRUE,"COMPRAS";#N/A,#N/A,TRUE,"DIRECCION";#N/A,#N/A,TRUE,"RESUMEN"}</definedName>
    <definedName name="viio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vlfhrv" hidden="1">{#N/A,#N/A,TRUE,"INGENIERIA";#N/A,#N/A,TRUE,"COMPRAS";#N/A,#N/A,TRUE,"DIRECCION";#N/A,#N/A,TRUE,"RESUMEN"}</definedName>
    <definedName name="vsdgfsd" hidden="1">{"EVA",#N/A,FALSE,"SMT2";#N/A,#N/A,FALSE,"Summary";#N/A,#N/A,FALSE,"Graphs";#N/A,#N/A,FALSE,"4 Panel"}</definedName>
    <definedName name="vv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VVGHJ" hidden="1">{#N/A,#N/A,FALSE,"Graficos"}</definedName>
    <definedName name="VVGVHJ" hidden="1">{#N/A,#N/A,FALSE,"Graficos"}</definedName>
    <definedName name="vvvvvv" hidden="1">{#N/A,#N/A,FALSE,"Costos Productos 6A";#N/A,#N/A,FALSE,"Costo Unitario Total H-94-12"}</definedName>
    <definedName name="w" hidden="1">{"comps1_1",#N/A,FALSE,"Comps1";"comps1_2",#N/A,FALSE,"Comps1";"comps1_3",#N/A,FALSE,"Comps1";"comps1_4",#N/A,FALSE,"Comps1";"comps1_5",#N/A,FALSE,"Comps1"}</definedName>
    <definedName name="WERT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wje" hidden="1">{#N/A,#N/A,TRUE,"INGENIERIA";#N/A,#N/A,TRUE,"COMPRAS";#N/A,#N/A,TRUE,"DIRECCION";#N/A,#N/A,TRUE,"RESUMEN"}</definedName>
    <definedName name="wqwqqqw" hidden="1">#REF!</definedName>
    <definedName name="wrn" hidden="1">{#N/A,#N/A,TRUE,"Est. de Fact.";#N/A,#N/A,TRUE,"Capitulo 19";#N/A,#N/A,TRUE,"Proyecto P855"}</definedName>
    <definedName name="wrn.1." hidden="1">{#N/A,#N/A,FALSE,"Calc";#N/A,#N/A,FALSE,"Sensitivity";#N/A,#N/A,FALSE,"LT Earn.Dil.";#N/A,#N/A,FALSE,"Dil. AVP"}</definedName>
    <definedName name="WRN.2." hidden="1">{#N/A,#N/A,FALSE,"Calc";#N/A,#N/A,FALSE,"Sensitivity";#N/A,#N/A,FALSE,"LT Earn.Dil.";#N/A,#N/A,FALSE,"Dil. AVP"}</definedName>
    <definedName name="wrn.50._.50." hidden="1">{"assumption 50 50",#N/A,TRUE,"Merger";"has gets cash",#N/A,TRUE,"Merger";"accretion dilution",#N/A,TRUE,"Merger";"comparison credit stats",#N/A,TRUE,"Merger";"pf credit stats",#N/A,TRUE,"Merger";"pf sheets",#N/A,TRUE,"Merger"}</definedName>
    <definedName name="wrn.abril." hidden="1">{"abril_dia",#N/A,FALSE,"flujo mensual";"abr_dia_graf",#N/A,FALSE,"flujo mensual"}</definedName>
    <definedName name="wrn.Aging._.and._.Trend._.Analysis." hidden="1">{#N/A,#N/A,FALSE,"Aging Summary";#N/A,#N/A,FALSE,"Ratio Analysis";#N/A,#N/A,FALSE,"Test 120 Day Accts";#N/A,#N/A,FALSE,"Tickmarks"}</definedName>
    <definedName name="wrn.agosto." hidden="1">{"agosto_dia",#N/A,FALSE,"flujo mensual";"ago_dia_graf",#N/A,FALSE,"flujo mensual"}</definedName>
    <definedName name="wrn.Aito._.Comp" hidden="1">{#N/A,#N/A,FALSE,"Sheet1"}</definedName>
    <definedName name="wrn.ALAN.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L." hidden="1">{"CS",#N/A,FALSE,"STATS";"Inc",#N/A,FALSE,"PLAN";"CASH F",#N/A,FALSE,"PLAN";"Bal S",#N/A,FALSE,"BALANCE SHEET";"Subs",#N/A,FALSE,"PLAN";"Dep",#N/A,FALSE,"PLAN";"Debt",#N/A,FALSE,"PLAN";"Sales",#N/A,FALSE,"PLAN";"FA",#N/A,FALSE,"PLAN";"Rev",#N/A,FALSE,"PLAN";"Exp",#N/A,FALSE,"PLAN"}</definedName>
    <definedName name="wrn.all._.comps." hidden="1">{"equity comps",#N/A,FALSE,"CS Comps";"equity comps",#N/A,FALSE,"PS Comps";"equity comps",#N/A,FALSE,"GIC_Comps";"equity comps",#N/A,FALSE,"GIC2_Comps";"debt comps",#N/A,FALSE,"CS Comps";"debt comps",#N/A,FALSE,"PS Comps";"debt comps",#N/A,FALSE,"GIC_Comps";"debt comps",#N/A,FALSE,"GIC2_Comps"}</definedName>
    <definedName name="wrn.Analisi._.completa." hidden="1">{#N/A,#N/A,TRUE,"Stato Patrimoniale Civilistico";#N/A,#N/A,TRUE,"Conto Economico Civilistico";#N/A,#N/A,TRUE,"Riclassifica SP";#N/A,#N/A,TRUE,"Riclassifica CE";#N/A,#N/A,TRUE,"Indici di Bilancio";#N/A,#N/A,TRUE,"Composizione SP";#N/A,#N/A,TRUE,"Liquidità";#N/A,#N/A,TRUE,"Solidità";#N/A,#N/A,TRUE,"Redditività";#N/A,#N/A,TRUE,"Sviluppo"}</definedName>
    <definedName name="wrn.ANALISIS." hidden="1">{"ANAR",#N/A,FALSE,"Dist total";"MARGEN",#N/A,FALSE,"Dist total";"COMENTARIO",#N/A,FALSE,"Ficha CODICE";"CONSEJO",#N/A,FALSE,"Dist p0";"uno",#N/A,FALSE,"Dist total"}</definedName>
    <definedName name="wrn.ANEXO1." hidden="1">{#N/A,#N/A,FALSE,"Costos Contables CIB A 12 1994";#N/A,#N/A,FALSE,"Cuadre Contab. y C. OP"}</definedName>
    <definedName name="wrn.anexo5." hidden="1">{#N/A,#N/A,FALSE,"CIBHA05A";#N/A,#N/A,FALSE,"CIBHA05B"}</definedName>
    <definedName name="wrn.anexo6." hidden="1">{#N/A,#N/A,FALSE,"Costos Productos 6A";#N/A,#N/A,FALSE,"Costo Unitario Total H-94-12"}</definedName>
    <definedName name="wrn.ARA." hidden="1">{"ARA1",#N/A,FALSE,"ENG-ARA";"ARAhours",#N/A,FALSE,"ENG-ARA";"ARA$",#N/A,FALSE,"ENG-ARA"}</definedName>
    <definedName name="wrn.Asia.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wrn.assumptions." hidden="1">{"casespecific",#N/A,FALSE,"Assumptions"}</definedName>
    <definedName name="wrn.Auditoría._.Interna." hidden="1">{"Auditoría Interna",#N/A,FALSE,"General "}</definedName>
    <definedName name="wrn.Auto._.Comp." hidden="1">{#N/A,#N/A,FALSE,"Sheet1"}</definedName>
    <definedName name="wrn.Auto._.Comps" hidden="1">{#N/A,#N/A,FALSE,"Sheet1"}</definedName>
    <definedName name="wrn.autos._scomp." hidden="1">{#N/A,#N/A,FALSE,"Sheet1"}</definedName>
    <definedName name="wrn.away." hidden="1">{"away stand alones",#N/A,FALSE,"Target"}</definedName>
    <definedName name="wrn.Balance_Dolares." hidden="1">{"Dolares",#N/A,FALSE,"Total Compañia";"Dolares",#N/A,FALSE,"Petroquimicos";"Dolares",#N/A,FALSE,"Agroquimicos";"Dolares",#N/A,FALSE,"Domesticos";"Dolares",#N/A,FALSE,"Marketing";"Dolares",#N/A,FALSE,"Comercial";"Dolares",#N/A,FALSE,"Retail";"Dolares",#N/A,FALSE,"Lubricants";"Dolares",#N/A,FALSE,"Bitumen";"Dolares",#N/A,FALSE,"Others";"Dolares",#N/A,FALSE,"Fuels";"Dolares",#N/A,FALSE,"Fuels - R";"Dolares",#N/A,FALSE,"Lubricants - R";"Dolares",#N/A,FALSE,"NFR - R"}</definedName>
    <definedName name="wrn.Balance_Pesos." hidden="1">{"Pesos",#N/A,FALSE,"Total Compañia";"Pesos",#N/A,FALSE,"Petroquimicos";"Pesos",#N/A,FALSE,"Agroquimicos";"Pesos",#N/A,FALSE,"Domesticos";"Pesos",#N/A,FALSE,"Marketing";"Pesos",#N/A,FALSE,"Comercial";"Pesos",#N/A,FALSE,"Retail";"Pesos",#N/A,FALSE,"Lubricants";"Pesos",#N/A,FALSE,"Bitumen";"Pesos",#N/A,FALSE,"Others";"Pesos",#N/A,FALSE,"Fuels";"Pesos",#N/A,FALSE,"Fuels - R";"Pesos",#N/A,FALSE,"NFR - R";"Pesos",#N/A,FALSE,"Lubricants - R"}</definedName>
    <definedName name="wrn.Barbara._.Modular._.Indirects." hidden="1">{#N/A,#N/A,FALSE,"COVER";#N/A,#N/A,FALSE,"RECAP";#N/A,#N/A,FALSE,"SANTA BARBARA NONMANUAL";#N/A,#N/A,FALSE,"CEQUIP";#N/A,#N/A,FALSE,"WRATE";#N/A,#N/A,FALSE,"INDIRECT";#N/A,#N/A,FALSE,"TRAIN";#N/A,#N/A,FALSE,"MANLOADED SCHEDULE"}</definedName>
    <definedName name="wrn.bechtel._.hours." hidden="1">{"bechtel1",#N/A,TRUE,"BECHTEL";"bechtelhours",#N/A,TRUE,"BECHTEL";"bechtel$",#N/A,TRUE,"BECHTEL"}</definedName>
    <definedName name="wrn.Book." hidden="1">{"EVA",#N/A,FALSE,"SMT2";#N/A,#N/A,FALSE,"Summary";#N/A,#N/A,FALSE,"Graphs";#N/A,#N/A,FALSE,"4 Panel"}</definedName>
    <definedName name="wrn.brian." hidden="1">{#N/A,#N/A,FALSE,"output";#N/A,#N/A,FALSE,"contrib";#N/A,#N/A,FALSE,"profile";#N/A,#N/A,FALSE,"comps"}</definedName>
    <definedName name="wrn.Buildups." hidden="1">{"ACQ",#N/A,FALSE,"ACQUISITIONS";"ACQF",#N/A,FALSE,"ACQUISITIONS";"PF",#N/A,FALSE,"PROYECTOVILA";"PV",#N/A,FALSE,"PROYECTOVILA";"Fee Dev",#N/A,FALSE,"DEVELOPMENT GROWTH";"gd",#N/A,FALSE,"DEVELOPMENT GROWTH"}</definedName>
    <definedName name="wrn.CAR." hidden="1">{#N/A,#N/A,FALSE,"a1";#N/A,#N/A,FALSE,"a2";#N/A,#N/A,FALSE,"a3";#N/A,#N/A,FALSE,"a4a";#N/A,#N/A,FALSE,"a4B";#N/A,#N/A,FALSE,"a4C";#N/A,#N/A,FALSE,"a4D";#N/A,#N/A,FALSE,"A5a ";#N/A,#N/A,FALSE,"A5b";#N/A,#N/A,FALSE,"A6A";#N/A,#N/A,FALSE,"A6B";#N/A,#N/A,FALSE,"A6C";#N/A,#N/A,FALSE,"A6D";#N/A,#N/A,FALSE,"INV"}</definedName>
    <definedName name="wrn.cash." hidden="1">{"assumption cash",#N/A,TRUE,"Merger";"has gets cash",#N/A,TRUE,"Merger";"accretion dilution",#N/A,TRUE,"Merger";"comparison credit stats",#N/A,TRUE,"Merger";"pf credit stats",#N/A,TRUE,"Merger";"pf sheets",#N/A,TRUE,"Merger"}</definedName>
    <definedName name="wrn.Cash_Dolares." hidden="1">{"Dolares",#N/A,FALSE,"Total Compañia";"Dolares",#N/A,FALSE,"Petroquimicos";"Dolares",#N/A,FALSE,"Agroquimicos";"Dolares",#N/A,FALSE,"Domesticos";"Dolares",#N/A,FALSE,"Marketing";"Dolares",#N/A,FALSE,"Comercial";"Dolares",#N/A,FALSE,"Retail";"Dolares",#N/A,FALSE,"Lubricants";"Dolares",#N/A,FALSE,"Bitumen";"Dolares",#N/A,FALSE,"Others";"Dolares",#N/A,FALSE,"Fuels";"Dolares",#N/A,FALSE,"Fuels - R";"Dolares",#N/A,FALSE,"Lubricants - R";"Dolares",#N/A,FALSE,"NFR - R"}</definedName>
    <definedName name="wrn.Cash_Pesos." hidden="1">{"Pesos",#N/A,FALSE,"Total Compañia";"Pesos",#N/A,FALSE,"Petroquimicos";"Pesos",#N/A,FALSE,"Agroquimicos";"Pesos",#N/A,FALSE,"Domesticos";"Pesos",#N/A,FALSE,"Marketing";"Pesos",#N/A,FALSE,"Comercial";"Pesos",#N/A,FALSE,"Retail";"Pesos",#N/A,FALSE,"Lubricants";"Pesos",#N/A,FALSE,"Bitumen";"Pesos",#N/A,FALSE,"Others";"Pesos",#N/A,FALSE,"Fuels";"Pesos",#N/A,FALSE,"Fuels - R";"Pesos",#N/A,FALSE,"Lubricants - R";"Pesos",#N/A,FALSE,"NFR - R"}</definedName>
    <definedName name="wrn.CIGG." hidden="1">{"CI+GG(BASE)",#N/A,FALSE,"CI+GG(BASE)";"GG",#N/A,FALSE,"CI+GG(BASE)";"CI",#N/A,FALSE,"CI+GG(BASE)"}</definedName>
    <definedName name="wrn.civil._.works." hidden="1">{#N/A,#N/A,TRUE,"1842CWN0"}</definedName>
    <definedName name="wrn.compa." hidden="1">{"cuadro1",#N/A,FALSE,"periodos entre Opciones";"cuadro2",#N/A,FALSE,"periodos entre Opciones"}</definedName>
    <definedName name="wrn.Complete." hidden="1">{#N/A,#N/A,FALSE,"SMT1";#N/A,#N/A,FALSE,"SMT2";#N/A,#N/A,FALSE,"Summary";#N/A,#N/A,FALSE,"Graphs";#N/A,#N/A,FALSE,"4 Panel"}</definedName>
    <definedName name="wrn.Complete._.Set." hidden="1">{#N/A,#N/A,FALSE,"Full";#N/A,#N/A,FALSE,"Half";#N/A,#N/A,FALSE,"Op Expenses";#N/A,#N/A,FALSE,"Cap Charge";#N/A,#N/A,FALSE,"Cost C";#N/A,#N/A,FALSE,"PP&amp;E";#N/A,#N/A,FALSE,"R&amp;D"}</definedName>
    <definedName name="wrn.completo." hidden="1">{"completo",#N/A,TRUE,"DISTRIB. modelo (2)"}</definedName>
    <definedName name="wrn.comps." hidden="1">{"comps",#N/A,FALSE,"comps";"notes",#N/A,FALSE,"comps"}</definedName>
    <definedName name="wrn.Comps1_Printing." hidden="1">{"comps1_1",#N/A,FALSE,"Comps1";"comps1_2",#N/A,FALSE,"Comps1";"comps1_3",#N/A,FALSE,"Comps1";"comps1_4",#N/A,FALSE,"Comps1";"comps1_5",#N/A,FALSE,"Comps1"}</definedName>
    <definedName name="wrn.Comps2_Printing." hidden="1">{"comps2_1",#N/A,FALSE,"Comps2";"comps2_2",#N/A,FALSE,"Comps2";"comps2_3",#N/A,FALSE,"Comps2";"comps2_4",#N/A,FALSE,"Comps2";"comps2_5",#N/A,FALSE,"Comps2"}</definedName>
    <definedName name="wrn.CONTROL._.ARCHIVO." hidden="1">{"Control_Consolidado",#N/A,FALSE,"Cons.";"Control_Tunel",#N/A,FALSE,"Cons.";"Control_Melip",#N/A,FALSE,"Cons.";"Control_Gualleco",#N/A,FALSE,"Cons.";"Control_Sara L",#N/A,FALSE,"Cons.";"Control_Quellon",#N/A,FALSE,"Cons.";"Control_Biolix",#N/A,FALSE,"Cons.";"Control_Oficina",#N/A,FALSE,"Cons.";"Control_Consorcio",#N/A,FALSE,"Cons."}</definedName>
    <definedName name="wrn.cooper." hidden="1">{#N/A,#N/A,TRUE,"Pro Forma";#N/A,#N/A,TRUE,"PF_Bal";#N/A,#N/A,TRUE,"PF_INC";#N/A,#N/A,TRUE,"CBE";#N/A,#N/A,TRUE,"SWK"}</definedName>
    <definedName name="wrn.Cover." hidden="1">{"coverall",#N/A,FALSE,"Definitions";"cover1",#N/A,FALSE,"Definitions";"cover2",#N/A,FALSE,"Definitions";"cover3",#N/A,FALSE,"Definitions";"cover4",#N/A,FALSE,"Definitions";"cover5",#N/A,FALSE,"Definitions";"blank",#N/A,FALSE,"Definitions"}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Darwin." hidden="1">{#N/A,#N/A,FALSE,"Title";#N/A,#N/A,FALSE,"Assumptions";#N/A,#N/A,FALSE,"Bidder";#N/A,#N/A,FALSE,"Target";#N/A,#N/A,FALSE,"Curr";#N/A,#N/A,FALSE,"Prosp";#N/A,#N/A,FALSE,"Prosp+1";#N/A,#N/A,FALSE,"Summary";#N/A,#N/A,FALSE,"Debtsched";#N/A,#N/A,FALSE,"Sensitivities"}</definedName>
    <definedName name="wrn.DCF._.I." hidden="1">{#N/A,#N/A,FALSE,"Cover";#N/A,#N/A,FALSE,"Pres ";#N/A,#N/A,FALSE,"Outputs";#N/A,#N/A,FALSE,"Sensitivities";#N/A,#N/A,FALSE,"Graphs";#N/A,#N/A,FALSE,"DCF I (In)"}</definedName>
    <definedName name="wrn.DCF._.III._.Report." hidden="1">{#N/A,#N/A,FALSE,"Cover";#N/A,#N/A,FALSE,"Pres ";#N/A,#N/A,FALSE,"Outputs";#N/A,#N/A,FALSE,"DCF ";#N/A,#N/A,FALSE,"CFS";#N/A,#N/A,FALSE,"BS";#N/A,#N/A,FALSE,"PL";#N/A,#N/A,FALSE,"Control (In)";#N/A,#N/A,FALSE,"Broker (In)";#N/A,#N/A,FALSE,"In-House (In)";#N/A,#N/A,FALSE,"WACC";#N/A,#N/A,FALSE,"Ass";#N/A,#N/A,FALSE,"Check"}</definedName>
    <definedName name="wrn.DCF._.Only." hidden="1">{#N/A,#N/A,FALSE,"DCF Summary";#N/A,#N/A,FALSE,"Casema";#N/A,#N/A,FALSE,"Casema NoTel";#N/A,#N/A,FALSE,"UK";#N/A,#N/A,FALSE,"RCF";#N/A,#N/A,FALSE,"Intercable CZ";#N/A,#N/A,FALSE,"Interkabel P"}</definedName>
    <definedName name="wrn.Detail." hidden="1">{#N/A,#N/A,FALSE,"Matrix";#N/A,#N/A,FALSE,"Executive";#N/A,#N/A,FALSE,"Summary";#N/A,#N/A,FALSE,"Office1";#N/A,#N/A,FALSE,"Office2";#N/A,#N/A,FALSE,"Office3";#N/A,#N/A,FALSE,"Office4";#N/A,#N/A,FALSE,"Office5";#N/A,#N/A,FALSE,"Office6";#N/A,#N/A,FALSE,"Office7";#N/A,#N/A,FALSE,"Labor"}</definedName>
    <definedName name="wrn.Día._.API." hidden="1">{#N/A,#N/A,FALSE,"IC_Global";#N/A,#N/A,FALSE,"IC_Global (98-f)";#N/A,#N/A,FALSE,"Inc";#N/A,#N/A,FALSE,"CAMBIOS (2)";#N/A,#N/A,FALSE,"EXPL Inc.";#N/A,#N/A,FALSE,"HITOS98";#N/A,#N/A,FALSE,"CURVA ""S"" GLOBAL ";#N/A,#N/A,FALSE,"CURVA ""S"" 1998 "}</definedName>
    <definedName name="wrn.diciembre." hidden="1">{"diciembre_dia",#N/A,FALSE,"flujo mensual";"dic_dia_graf",#N/A,FALSE,"flujo mensual"}</definedName>
    <definedName name="wrn.dil_anal." hidden="1">{"hiden",#N/A,FALSE,"14";"hidden",#N/A,FALSE,"16";"hidden",#N/A,FALSE,"18";"hidden",#N/A,FALSE,"20"}</definedName>
    <definedName name="wrn.directorio." hidden="1">{#N/A,#N/A,FALSE,"COMERCIAL";#N/A,#N/A,FALSE,"inversiones";#N/A,#N/A,FALSE,"pro5";#N/A,#N/A,FALSE,"mor -irre mes";#N/A,#N/A,FALSE,"irregulare"}</definedName>
    <definedName name="wrn.document." hidden="1">{"consolidated",#N/A,FALSE,"Sheet1";"cms",#N/A,FALSE,"Sheet1";"fse",#N/A,FALSE,"Sheet1"}</definedName>
    <definedName name="wrn.documentaero." hidden="1">{"comps2",#N/A,FALSE,"AERO";"footnotes",#N/A,FALSE,"AERO"}</definedName>
    <definedName name="wrn.documenthand." hidden="1">{"comps",#N/A,FALSE,"HANDPACK";"footnotes",#N/A,FALSE,"HANDPACK"}</definedName>
    <definedName name="wrn.El._.Indio._.Production._.Summary." hidden="1">{#N/A,#N/A,FALSE,"summary";#N/A,#N/A,FALSE,"SumGraph"}</definedName>
    <definedName name="WRN.ENE.RP" hidden="1">{"enero_dia",#N/A,FALSE,"flujo mensual";"ene_dia_graf",#N/A,FALSE,"flujo mensual"}</definedName>
    <definedName name="wrn.enero." hidden="1">{"enero_dia",#N/A,FALSE,"flujo mensual";"ene_dia_graf",#N/A,FALSE,"flujo mensual"}</definedName>
    <definedName name="wrn.ep10.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wrn.equity._.comps." hidden="1">{"equity comps",#N/A,FALSE,"CS Comps";"equity comps",#N/A,FALSE,"PS Comps";"equity comps",#N/A,FALSE,"GIC_Comps";"equity comps",#N/A,FALSE,"GIC2_Comps"}</definedName>
    <definedName name="wrn.Europe." hidden="1">{"rawdata",#N/A,TRUE,"BT ";"in",#N/A,TRUE,"BT ";"rawdata",#N/A,TRUE,"CW ";"in",#N/A,TRUE,"CW ";"rawdata",#N/A,TRUE,"KPN";"in",#N/A,TRUE,"KPN";"rawdata",#N/A,TRUE,"OTE";"in",#N/A,TRUE,"OTE";"rawdata",#N/A,TRUE,"Port";"in",#N/A,TRUE,"Port";"rawdata",#N/A,TRUE,"SPT";"in",#N/A,TRUE,"SPT";"rawdata",#N/A,TRUE,"TD ";"in",#N/A,TRUE,"TD ";"rawdata",#N/A,TRUE,"TItal";"rawdata2",#N/A,TRUE,"TItal";"in",#N/A,TRUE,"TItal";"rawdata",#N/A,TRUE,"TdEsp";"in",#N/A,TRUE,"TdEsp";"rawdata",#N/A,TRUE,"Belg";"in",#N/A,TRUE,"Belg";"rawdata",#N/A,TRUE,"BEZEQ";"in",#N/A,TRUE,"BEZEQ";"rawdata",#N/A,TRUE,"DT ";"in",#N/A,TRUE,"DT ";"rawdata",#N/A,TRUE,"FT ";"in",#N/A,TRUE,"FT ";"rawdata",#N/A,TRUE,"MAT";"in",#N/A,TRUE,"MAT";"rawdata",#N/A,TRUE,"Eire";"in",#N/A,TRUE,"Eire";"rawdata",#N/A,TRUE,"TFin";"in",#N/A,TRUE,"TFin";"rawdata",#N/A,TRUE,"TNor";"in",#N/A,TRUE,"TNor";"rawdata",#N/A,TRUE,"Telia";"in",#N/A,TRUE,"Telia";"rawdata",#N/A,TRUE,"TPSA";"in",#N/A,TRUE,"TPSA";"rawdata",#N/A,TRUE,"TSAfr";"in",#N/A,TRUE,"TSAfr";"rawdata",#N/A,TRUE,"Turk";"in",#N/A,TRUE,"Turk"}</definedName>
    <definedName name="wrn.F01_01." hidden="1">{#N/A,#N/A,FALSE,"F-01";#N/A,#N/A,FALSE,"F-01";#N/A,#N/A,FALSE,"F-01"}</definedName>
    <definedName name="wrn.fcb2" hidden="1">{"FCB_ALL",#N/A,FALSE,"FCB"}</definedName>
    <definedName name="wrn.febrero." hidden="1">{"febrero_dia",#N/A,FALSE,"flujo mensual";"feb_dia_graf",#N/A,FALSE,"flujo mensual"}</definedName>
    <definedName name="wrn.Final." hidden="1">{#N/A,#N/A,TRUE,"Caps1-5";#N/A,#N/A,TRUE,"Cap6";#N/A,#N/A,TRUE,"Caps7-8";#N/A,#N/A,TRUE,"Cap9-Resumo";#N/A,#N/A,TRUE,"Cap9-Det-2000";#N/A,#N/A,TRUE,"Cap9-Det-2001";#N/A,#N/A,TRUE,"Cap10";#N/A,#N/A,TRUE,"Cap11"}</definedName>
    <definedName name="wrn.Financials_long." hidden="1">{0,0,0,0;0,0,0,0;0,0,0,0;0,0,0,0}</definedName>
    <definedName name="wrn.FORMATOS.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wrn.Forms." hidden="1">{#N/A,#N/A,FALSE,"E-1";#N/A,#N/A,FALSE,"E-2";#N/A,#N/A,FALSE,"F-1";#N/A,#N/A,FALSE,"F-2";#N/A,#N/A,FALSE,"F-3";#N/A,#N/A,FALSE,"F-4";#N/A,#N/A,FALSE,"F-5";#N/A,#N/A,FALSE,"F-6";#N/A,#N/A,FALSE,"Matrix"}</definedName>
    <definedName name="wrn.FORMULARIOS." hidden="1">{#N/A,#N/A,FALSE,"TEC 01";#N/A,#N/A,FALSE,"TEC 02";#N/A,#N/A,FALSE,"TEC 03";#N/A,#N/A,FALSE,"TEC 04";#N/A,#N/A,FALSE,"TEC 05A";#N/A,#N/A,FALSE,"TEC 05B";#N/A,#N/A,FALSE,"TEC 05C";#N/A,#N/A,FALSE,"TEC 05D";#N/A,#N/A,FALSE,"TEC 06";#N/A,#N/A,FALSE,"TEC 07";#N/A,#N/A,FALSE,"TEC 08";#N/A,#N/A,FALSE,"TEC 09";#N/A,#N/A,FALSE,"TEC 10";#N/A,#N/A,FALSE,"TEC 13";#N/A,#N/A,FALSE,"ECO 01";#N/A,#N/A,FALSE,"ECO 02";#N/A,#N/A,FALSE,"ECO 03"}</definedName>
    <definedName name="wrn.Friendly." hidden="1">{#N/A,#N/A,TRUE,"Julio";#N/A,#N/A,TRUE,"Agosto";#N/A,#N/A,TRUE,"BHCo";#N/A,#N/A,TRUE,"Abril";#N/A,#N/A,TRUE,"Pro Forma"}</definedName>
    <definedName name="wrn.frully." hidden="1">{#N/A,#N/A,FALSE,"P&amp;L"}</definedName>
    <definedName name="wrn.frully._.smodel." hidden="1">{#N/A,#N/A,TRUE,"Cover sheet";#N/A,#N/A,TRUE,"DCF analysis";#N/A,#N/A,TRUE,"WACC calculation"}</definedName>
    <definedName name="wrn.Full." hidden="1">{#N/A,#N/A,FALSE,"Cover";"outputs total",#N/A,FALSE,"Outputs"}</definedName>
    <definedName name="wrn.Full._.model.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wrn.Full._.Monty.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report.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y." hidden="1">{#N/A,#N/A,FALSE,"P&amp;L"}</definedName>
    <definedName name="wrn.fully._.Model" hidden="1">{#N/A,#N/A,TRUE,"Cover sheet";#N/A,#N/A,TRUE,"DCF analysis";#N/A,#N/A,TRUE,"WACC calculation"}</definedName>
    <definedName name="wrn.GERENCIA." hidden="1">{#N/A,#N/A,TRUE,"INGENIERIA";#N/A,#N/A,TRUE,"COMPRAS";#N/A,#N/A,TRUE,"DIRECCION";#N/A,#N/A,TRUE,"RESUMEN"}</definedName>
    <definedName name="wrn.GERENCIA._.GENERAL." hidden="1">{"GERENCIA GENERAL",#N/A,FALSE,"General "}</definedName>
    <definedName name="wrn.Graficos." hidden="1">{"Graf_Carga Trab",#N/A,FALSE,"Grafi_Carga Trab";"Graf_Venta Flujo",#N/A,FALSE,"Grafi_Carga Trab"}</definedName>
    <definedName name="wrn.INFOCIB.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wrn.Informe._.1." hidden="1">{"Informe 1_Consolidado",#N/A,FALSE,"Cons.";"Informe 1_Tunel",#N/A,FALSE,"Cons.";"Informe 1_Melip",#N/A,FALSE,"Cons.";"Informe 1_Guall",#N/A,FALSE,"Cons.";"Informe 1_Sara L",#N/A,FALSE,"Cons.";"Informe 1_Quellon",#N/A,FALSE,"Cons.";"Informe 1_Biolix",#N/A,FALSE,"Cons.";"Informe 1_Oficina",#N/A,FALSE,"Cons.";"Informe 1_Consorcio",#N/A,FALSE,"Cons."}</definedName>
    <definedName name="wrn.Informe._.2." hidden="1">{"Informe 2_Consolidado",#N/A,FALSE,"Cons.";"Informe 2_Tunel",#N/A,FALSE,"Cons.";"Informe 2_Melip",#N/A,FALSE,"Cons.";"Informe 2_Guall",#N/A,FALSE,"Cons.";"Informe 2_Sara L",#N/A,FALSE,"Cons.";"Informe 2_Quellon",#N/A,FALSE,"Cons.";"Informe 2_Biolix",#N/A,FALSE,"Cons.";"Informe 2_Oficina",#N/A,FALSE,"Cons.";"Informe 2_Consorcio",#N/A,FALSE,"Cons."}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LI." hidden="1">{#N/A,#N/A,TRUE,"MEMO";#N/A,#N/A,TRUE,"PARAMETROS";#N/A,#N/A,TRUE,"RLI ";#N/A,#N/A,TRUE,"IMPTO.DET.";#N/A,#N/A,TRUE,"FUT-FUNT";#N/A,#N/A,TRUE,"CPI-PATR.";#N/A,#N/A,TRUE,"CM CPI";#N/A,#N/A,TRUE,"PROV";#N/A,#N/A,TRUE,"A FIJO";#N/A,#N/A,TRUE,"LEASING";#N/A,#N/A,TRUE,"VPP";#N/A,#N/A,TRUE,"PPM";#N/A,#N/A,TRUE,"OTROS"}</definedName>
    <definedName name="wrn.INFORME_XPAND.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wrn.INFORME1." hidden="1">{"TOTAL_G_GENERAL",#N/A,FALSE,"General "}</definedName>
    <definedName name="wrn.INFORMETEC.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wrn.Iniciativas._.CR." hidden="1">{#N/A,#N/A,FALSE,"Resumen Proyectos"}</definedName>
    <definedName name="wrn.input._.partes." hidden="1">{"partes",#N/A,FALSE,"DISTRIB. modelo (2)"}</definedName>
    <definedName name="wrn.julio." hidden="1">{"julio_dia",#N/A,FALSE,"flujo mensual";"jul_dia_graf",#N/A,FALSE,"flujo mensual"}</definedName>
    <definedName name="wrn.junio." hidden="1">{"junio_dia",#N/A,FALSE,"flujo mensual";"jun_dia_graf",#N/A,FALSE,"flujo mensual"}</definedName>
    <definedName name="wrn.LISTADO." hidden="1">{"Práctica","Práctica",FALSE,"Práctica"}</definedName>
    <definedName name="wrn.mario" hidden="1">{"Area1",#N/A,TRUE,"Obiettivo";"Area2",#N/A,TRUE,"Dati per Direzione"}</definedName>
    <definedName name="wrn.Mario." hidden="1">{"Area1",#N/A,TRUE,"Obiettivo";"Area2",#N/A,TRUE,"Dati per Direzione"}</definedName>
    <definedName name="wrn.marzo." hidden="1">{"marzo_dia",#N/A,FALSE,"flujo mensual";"mar_dia_graf",#N/A,FALSE,"flujo mensual"}</definedName>
    <definedName name="wrn.mayo." hidden="1">{"mayo_dia",#N/A,FALSE,"flujo mensual";"may_dia_graf",#N/A,FALSE,"flujo mensual"}</definedName>
    <definedName name="wrn.memo." hidden="1">{#N/A,#N/A,TRUE,"financial";#N/A,#N/A,TRUE,"plants"}</definedName>
    <definedName name="wrn.Mensal." hidden="1">{#N/A,#N/A,TRUE,"Capa";#N/A,#N/A,TRUE,"Dados";#N/A,#N/A,TRUE,"Guanabara";#N/A,#N/A,TRUE,"Norte";#N/A,#N/A,TRUE,"Oceânica";#N/A,#N/A,TRUE,"Serrana";#N/A,#N/A,TRUE,"Usinas";#N/A,#N/A,TRUE,"OUTROS"}</definedName>
    <definedName name="wrn.MENSUALES." hidden="1">{"men_real",#N/A,FALSE,"flujo mensual";"POA",#N/A,FALSE,"flujo mensual";"UPA",#N/A,FALSE,"flujo mensual";"men_graf",#N/A,FALSE,"flujo mensual";"graf_tipo_cambio",#N/A,FALSE,"flujo mensual"}</definedName>
    <definedName name="wrn.merger.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wrn.MO." hidden="1">{"MO(BASE)",#N/A,FALSE,"MO(BASE)";"MO(BASE)1",#N/A,FALSE,"MO(BASE)";"MO(BASE)2",#N/A,FALSE,"MO(BASE)"}</definedName>
    <definedName name="wrn.Model." hidden="1">{"DCF",#N/A,FALSE,"DCF"}</definedName>
    <definedName name="wrn.Modelo." hidden="1">{#N/A,#N/A,FALSE,"Caratula";#N/A,#N/A,FALSE,"Maniobra";#N/A,#N/A,FALSE,"LlenVac";#N/A,#N/A,FALSE,"Almacen";#N/A,#N/A,FALSE,"Consolas";#N/A,#N/A,FALSE,"ProyRes";#N/A,#N/A,FALSE,"OrigApl";#N/A,#N/A,FALSE,"Inversio";#N/A,#N/A,FALSE,"Financiam";#N/A,#N/A,FALSE,"CapTrab";#N/A,#N/A,FALSE,"EscalaVar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NTHLY._.REPORT." hidden="1">{#N/A,#N/A,FALSE,"COVER 1";#N/A,#N/A,FALSE,"INTEREST";#N/A,#N/A,FALSE,"PFSR";#N/A,#N/A,FALSE,"INVOICES";#N/A,#N/A,FALSE,"COVER 2";#N/A,#N/A,FALSE,"CFSR"}</definedName>
    <definedName name="wrn.Nelson._.Summary." hidden="1">{#N/A,#N/A,FALSE,"subcontract"}</definedName>
    <definedName name="wrn.noviembre." hidden="1">{"noviembre_dia",#N/A,FALSE,"flujo mensual";"nov_dia_graf",#N/A,FALSE,"flujo mensual"}</definedName>
    <definedName name="wrn.octubre." hidden="1">{"octubre_dia",#N/A,FALSE,"flujo mensual";"oct_dia_graf",#N/A,FALSE,"flujo mensual"}</definedName>
    <definedName name="wrn.OP._.INDICADORES." hidden="1">{"COMERCIAL BITUMEN",#N/A,FALSE,"INDICADORES OP Unit";"COMERCIAL FUELS",#N/A,FALSE,"INDICADORES OP Unit";"COMERCIAL LUBS",#N/A,FALSE,"INDICADORES OP Unit";"COMERCIAL OTHERS",#N/A,FALSE,"INDICADORES OP Unit";"OP",#N/A,FALSE,"INDICADORES OP Unit";"OP COMERCIAL",#N/A,FALSE,"INDICADORES OP Unit";"OP RETAIL",#N/A,FALSE,"INDICADORES OP Unit";"RETAIL NFR",#N/A,FALSE,"INDICADORES OP Unit";"RETAIL FUELS",#N/A,FALSE,"INDICADORES OP Unit";"RETAILS LUBS",#N/A,FALSE,"INDICADORES OP Unit";"OP",#N/A,FALSE,"INDICADORES OP Unit"}</definedName>
    <definedName name="wrn.OP_Reductions." hidden="1">{"Red_OP_Melgar",#N/A,FALSE,"Detalle reducciones OP";"Red_OP_Melgar_Salarios",#N/A,FALSE,"Detalle reducciones OP";"TOTAL REDU SALARIOS",#N/A,FALSE,"Detalle reducciones OP"}</definedName>
    <definedName name="wrn.op1." hidden="1">{"cuadro1",#N/A,FALSE,"Cam buz camión Opción 1";"cuadro2",#N/A,FALSE,"Cam buz camión Opción 1";"cuadro3",#N/A,FALSE,"Cam buz camión Opción 1";"cuadro4",#N/A,FALSE,"Cam buz camión Opción 1";"cuadro5",#N/A,FALSE,"Cam buz camión Opción 1"}</definedName>
    <definedName name="wrn.op2" hidden="1">{"cuadro1",#N/A,FALSE,"Buzon Camion Opción 3";"cuadro2",#N/A,FALSE,"Buzon Camion Opción 3";"cuadro3",#N/A,FALSE,"Buzon Camion Opción 3";"cuadro4",#N/A,FALSE,"Buzon Camion Opción 3"}</definedName>
    <definedName name="wrn.op2." hidden="1">{"cuadro1",#N/A,FALSE,"LHD CAMION Opción 2";"cuadro2",#N/A,FALSE,"LHD CAMION Opción 2";"cuadro3",#N/A,FALSE,"LHD CAMION Opción 2";"cuadro4",#N/A,FALSE,"LHD CAMION Opción 2"}</definedName>
    <definedName name="wrn.op3." hidden="1">{"cuadro1",#N/A,FALSE,"Buzon Camion Opción 3";"cuadro2",#N/A,FALSE,"Buzon Camion Opción 3";"cuadro3",#N/A,FALSE,"Buzon Camion Opción 3";"cuadro4",#N/A,FALSE,"Buzon Camion Opción 3"}</definedName>
    <definedName name="wrn.op4." hidden="1">{"cuadro1",#N/A,FALSE,"Buzon FFCC Opción 4";"cuadro2",#N/A,FALSE,"Buzon FFCC Opción 4";"cuadro3",#N/A,FALSE,"Buzon FFCC Opción 4";"cuadro4",#N/A,FALSE,"Buzon FFCC Opción 4"}</definedName>
    <definedName name="wrn.op5." hidden="1">{"cuadro1",#N/A,FALSE,"Camara buz ffcc Opción 5";"cuadro2",#N/A,FALSE,"Camara buz ffcc Opción 5";"cuadro3",#N/A,FALSE,"Camara buz ffcc Opción 5";"cuadro4",#N/A,FALSE,"Camara buz ffcc Opción 5"}</definedName>
    <definedName name="wrn.Output." hidden="1">{"definitions",#N/A,TRUE,"Definitions";"out1",#N/A,TRUE,"Valuation";"out2",#N/A,TRUE,"Valuation";"out3",#N/A,TRUE,"Valuation";"out4",#N/A,TRUE,"Valuation";"out",#N/A,TRUE,"Efficiency";"out1",#N/A,TRUE,"Growth,Margin,Rev Split";"out2",#N/A,TRUE,"Growth,Margin,Rev Split";"out1",#N/A,TRUE,"Financial Ratios";"out2",#N/A,TRUE,"Financial Ratios";"outeg",#N/A,TRUE,"Efficiency";"test1",#N/A,TRUE,"Prices";"test2",#N/A,TRUE,"Prices";"test3",#N/A,TRUE,"Prices";"test1",#N/A,TRUE,"Segments";"test2",#N/A,TRUE,"Segments";"in",#N/A,TRUE,"Country";"in",#N/A,TRUE,"Housekeeping"}</definedName>
    <definedName name="wrn.outputs." hidden="1">{#N/A,#N/A,FALSE,"Outputs"}</definedName>
    <definedName name="wrn.Overheads._.Completo." hidden="1">{"Completo",#N/A,FALSE,"Overheads"}</definedName>
    <definedName name="wrn.Overheads._.por._.partes." hidden="1">{"por unidad",#N/A,FALSE,"Overheads"}</definedName>
    <definedName name="wrn.PARA._.EL._.CONSEJO." hidden="1">{"CONSEJO",#N/A,FALSE,"Dist p0";"CONSEJO",#N/A,FALSE,"Ficha CODICE"}</definedName>
    <definedName name="wrn.PARA._.LA._.CARTA." hidden="1">{"uno",#N/A,FALSE,"Dist total";"COMENTARIO",#N/A,FALSE,"Ficha CODICE"}</definedName>
    <definedName name="wrn.pendientes." hidden="1">{#N/A,#N/A,FALSE,"PEND INC";#N/A,#N/A,FALSE,"PEND MINM"}</definedName>
    <definedName name="wrn.precios." hidden="1">{"CONCABL1.1",#N/A,FALSE,"1.1.1a1.1.3 ACSR";"AISL1.2",#N/A,FALSE,"1.1.1a1.1.3 ACSR";"torr1.1.3",#N/A,FALSE,"1.1.1a1.1.3 ACSR";"cm1.2",#N/A,FALSE,"1.2 ACSR";"cm2.2",#N/A,FALSE,"1.2 ACSR";#N/A,#N/A,FALSE,"1.3 ACSR";#N/A,#N/A,FALSE,"2.1.1A2.1.3 ACAR";"ac2.1",#N/A,FALSE,"1.2 ACAR";"ac2.2",#N/A,FALSE,"1.2 ACAR";#N/A,#N/A,FALSE,"2.3 ACAR"}</definedName>
    <definedName name="wrn.print." hidden="1">{"dcf",#N/A,FALSE,"DCF";"sens",#N/A,FALSE,"DCF"}</definedName>
    <definedName name="wrn.Print._.Base._.Case._.Statements.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wrn.Print._.the._.lot." hidden="1">{"First Page",#N/A,FALSE,"Surfactants LBO";"Second Page",#N/A,FALSE,"Surfactants LBO"}</definedName>
    <definedName name="wrn.Print_Comps_Report." hidden="1">{"comps1_1",#N/A,FALSE,"Comps1";"comps1_2",#N/A,FALSE,"Comps1";"comps1_3",#N/A,FALSE,"Comps1";"comps1_4",#N/A,FALSE,"Comps1";"comps1_5",#N/A,FALSE,"Comps1";"comps2_1",#N/A,FALSE,"Comps2";"comps2_2",#N/A,FALSE,"Comps2";"comps2_3",#N/A,FALSE,"Comps2";"comps2_4",#N/A,FALSE,"Comps2";"comps2_5",#N/A,FALSE,"Comps2"}</definedName>
    <definedName name="wrn.print1." hidden="1">{#N/A,#N/A,TRUE,"Est. de Fact.";#N/A,#N/A,TRUE,"Capitulo 19";#N/A,#N/A,TRUE,"Proyecto P855"}</definedName>
    <definedName name="wrn.PRINTBAS." hidden="1">{#N/A,#N/A,FALSE,"Total_OC015";#N/A,#N/A,FALSE,"ADMIN";#N/A,#N/A,FALSE,"PROCES";#N/A,#N/A,FALSE,"mecan";#N/A,#N/A,FALSE,"civil";#N/A,#N/A,FALSE,"CAÑER";#N/A,#N/A,FALSE,"ELEC";#N/A,#N/A,FALSE,"INSTR"}</definedName>
    <definedName name="wrn.PRINTEPRS.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wrn.printeprs1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wrn.Printing._.Report." hidden="1">{"Assumptions",#N/A,FALSE,"Assumptions";"Sensitivities1",#N/A,FALSE,"Sensitivities";"Sensitivities2",#N/A,FALSE,"Sensitivities";"Sensitivities3",#N/A,FALSE,"Sensitivities";"Bidder",#N/A,FALSE,"Bidder";"Annualised_Target",#N/A,FALSE,"Target";"Target",#N/A,FALSE,"Target";"Summary",#N/A,FALSE,"Summary";"Historic",#N/A,FALSE,"Hist";"Current",#N/A,FALSE,"Curr";"Prospective",#N/A,FALSE,"Prosp";"Prospective+1",#N/A,FALSE,"Prosp+1"}</definedName>
    <definedName name="wrn.Printing._.the._.transactions._.sheets." hidden="1">{#N/A,#N/A,FALSE,"Eastern";#N/A,#N/A,FALSE,"Western"}</definedName>
    <definedName name="wrn.printo." hidden="1">{#N/A,#N/A,FALSE,"Trading-Mult ";#N/A,#N/A,FALSE,"M&amp;A info"}</definedName>
    <definedName name="wrn.printsyns." hidden="1">{"dcfsyn",#N/A,FALSE,"DCFSYN";"senssyn",#N/A,FALSE,"DCFSYN"}</definedName>
    <definedName name="wrn.PROCART." hidden="1">{#N/A,#N/A,FALSE,"MAQUINA"}</definedName>
    <definedName name="wrn.Proyecto._.SCR." hidden="1">{#N/A,#N/A,TRUE,"Resumen Proyectos"}</definedName>
    <definedName name="wrn.PyG_Dolares." hidden="1">{"Dolares",#N/A,FALSE,"Total Compañia";"Dolares",#N/A,FALSE,"Petroquimicos"}</definedName>
    <definedName name="wrn.PyG_Pesos." hidden="1">{"Pesos",#N/A,FALSE,"Total Compañia";"Pesos",#N/A,FALSE,"Petroquimicos";"Pesos",#N/A,FALSE,"Agroquimicos";"Pesos",#N/A,FALSE,"Domesticos";"Pesos",#N/A,FALSE,"Marketing";"Pesos",#N/A,FALSE,"Comercial";"Pesos",#N/A,FALSE,"Retail";"Pesos",#N/A,FALSE,"Lubricants";"Pesos",#N/A,FALSE,"Bitumen";"Pesos",#N/A,FALSE,"Others";"Pesos",#N/A,FALSE,"Fuels";"Pesos",#N/A,FALSE,"Lubricants - R";"Pesos",#N/A,FALSE,"Fuels - R";"Pesos",#N/A,FALSE,"NFR - R"}</definedName>
    <definedName name="wrn.Report1." hidden="1">{#N/A,#N/A,FALSE,"Operations";#N/A,#N/A,FALSE,"Financials"}</definedName>
    <definedName name="wrn.Resultados." hidden="1">{"ResMN",#N/A,TRUE,"Res";"ResNegMN",#N/A,TRUE,"Res";"EEPMN",#N/A,TRUE,"EEP";"GasMN",#N/A,TRUE,"Gas";"AorGNMN",#N/A,TRUE,"Aorgas";"GenMN",#N/A,TRUE,"Gen";"AorGEMN",#N/A,TRUE,"Aorgen";"SerMN",#N/A,TRUE,"Serv";"ResME",#N/A,TRUE,"Res";"ResNegME",#N/A,TRUE,"Res";"EEPME",#N/A,TRUE,"EEP";"GasME",#N/A,TRUE,"Gas";"AorGNME",#N/A,TRUE,"Aorgas";"GenME",#N/A,TRUE,"Gen";"AorGEME",#N/A,TRUE,"Aorgen";"SerME",#N/A,TRUE,"Serv";"E_SGas",#N/A,TRUE,"Balgas";"Balenerg",#N/A,TRUE,"Balener";"Balance_MN",#N/A,TRUE,"Balance";"Balance_ME",#N/A,TRUE,"Balance"}</definedName>
    <definedName name="wrn.Resumen." hidden="1">{"vista1",#N/A,FALSE,"31_Mar_97";"vista2",#N/A,FALSE,"31_Mar_97"}</definedName>
    <definedName name="wrn.Resumen._.de._.Hipotesis." hidden="1">{"Resumen Hipotesis 1",#N/A,TRUE,"Resumen1";"Resumen de Hipotesis 2",#N/A,TRUE,"Resumen2";"Resumen Hipotesis 3",#N/A,TRUE,"Resumen3"}</definedName>
    <definedName name="wrn.sales." hidden="1">{"sales",#N/A,FALSE,"Sales";"sales existing",#N/A,FALSE,"Sales";"sales rd1",#N/A,FALSE,"Sales";"sales rd2",#N/A,FALSE,"Sales"}</definedName>
    <definedName name="wrn.sens." hidden="1">{#N/A,#N/A,FALSE,"Sensitivities";#N/A,#N/A,FALSE,"Sensitivities2"}</definedName>
    <definedName name="wrn.sens3." hidden="1">{#N/A,#N/A,TRUE,"DCF";#N/A,#N/A,TRUE,"DCF"}</definedName>
    <definedName name="wrn.sensitivity._.analyses." hidden="1">{"general",#N/A,FALSE,"Assumptions"}</definedName>
    <definedName name="wrn.septiembre." hidden="1">{"septiembre_dia",#N/A,FALSE,"flujo mensual";"sep_dia_graf",#N/A,FALSE,"flujo mensual";"sep_men_resum",#N/A,FALSE,"flujo mensual";"men_graf",#N/A,FALSE,"flujo mensual"}</definedName>
    <definedName name="wrn.sfull." hidden="1">{#N/A,#N/A,FALSE,"P&amp;L"}</definedName>
    <definedName name="wrn.sfull._._model" hidden="1">{#N/A,#N/A,TRUE,"Cover sheet";#N/A,#N/A,TRUE,"DCF analysis";#N/A,#N/A,TRUE,"WACC calculation"}</definedName>
    <definedName name="wrn.SHORT." hidden="1">{"CREDIT STATISTICS",#N/A,FALSE,"STATS";"CF_AND_IS",#N/A,FALSE,"PLAN";"BALSHEET",#N/A,FALSE,"BALANCE SHEET"}</definedName>
    <definedName name="wrn.spinto." hidden="1">{#N/A,#N/A,FALSE,"Trading-Mult ";#N/A,#N/A,FALSE,"M&amp;A info"}</definedName>
    <definedName name="wrn.sprint." hidden="1">{#N/A,#N/A,FALSE,"Trading-Mult ";#N/A,#N/A,FALSE,"M&amp;A info"}</definedName>
    <definedName name="wrn.stand_alone." hidden="1">{#N/A,#N/A,FALSE,"CBE";#N/A,#N/A,FALSE,"SWK"}</definedName>
    <definedName name="wrn.Summary." hidden="1">{#N/A,#N/A,FALSE,"Summary3";#N/A,#N/A,FALSE,"Summary1";#N/A,#N/A,FALSE,"Summary2";#N/A,#N/A,FALSE,"Sensitivities1";#N/A,#N/A,FALSE,"Sensitivities2"}</definedName>
    <definedName name="wrn.Summary._.with._.short._.outputs." hidden="1">{#N/A,#N/A,FALSE,"Cover";"Short outputs",#N/A,FALSE,"Outputs";#N/A,#N/A,FALSE,"Control (In)";"tesco summary",#N/A,FALSE,"Tesco";"Outputs and Co summaries",#N/A,FALSE,"Sainsbury";"Outputs and Co Summaries",#N/A,FALSE,"Carrefour";"Outputs and Co summaries",#N/A,FALSE,"Co D";"Outputs and Co summaries",#N/A,FALSE,"Co E"}</definedName>
    <definedName name="wrn.test." hidden="1">{"test2",#N/A,TRUE,"Prices"}</definedName>
    <definedName name="wrn.Thomas_Case." hidden="1">{#N/A,#N/A,TRUE,"Thomas Case";#N/A,#N/A,TRUE,"Corporate Overhead";#N/A,#N/A,TRUE,"Arizona";#N/A,#N/A,TRUE,"Cal";#N/A,#N/A,TRUE,"Illinois";#N/A,#N/A,TRUE,"Indiana";#N/A,#N/A,TRUE,"Ohio";#N/A,#N/A,TRUE,"Pennsylvania";#N/A,#N/A,TRUE,"Growth";#N/A,#N/A,TRUE,"Anthem";#N/A,#N/A,TRUE,"Pipeline"}</definedName>
    <definedName name="wrn.Todo._.abril." hidden="1">{"abril_dia",#N/A,FALSE,"Días";"abr_dia_graf",#N/A,FALSE,"flujo mensual";"abr_men_resum",#N/A,FALSE,"flujo mensual";"men_graf",#N/A,FALSE,"flujo mensual";"proy_abr",#N/A,FALSE,"Días"}</definedName>
    <definedName name="wrn.Todo._.agosto." hidden="1">{"agosto_dia",#N/A,FALSE,"Días";"ago_dia_graf",#N/A,FALSE,"flujo mensual";"ago_men_resum",#N/A,FALSE,"flujo mensual";"men_graf",#N/A,FALSE,"flujo mensual";"proy_ago",#N/A,FALSE,"Días"}</definedName>
    <definedName name="wrn.Todo._.diciembre." hidden="1">{"diciembre_dia",#N/A,FALSE,"Días";"dic_dia_graf",#N/A,FALSE,"flujo mensual";"dic_men_resum",#N/A,FALSE,"flujo mensual";"men_graf",#N/A,FALSE,"flujo mensual";"proy_dic",#N/A,FALSE,"Días"}</definedName>
    <definedName name="wrn.Todo._.enero." hidden="1">{"enero_dia",#N/A,FALSE,"Días";"ene_dia_graf",#N/A,FALSE,"flujo mensual";"ene_men_resum",#N/A,FALSE,"flujo mensual";"men_graf",#N/A,FALSE,"flujo mensual";"proy_ene",#N/A,FALSE,"Días"}</definedName>
    <definedName name="wrn.Todo._.febrero." hidden="1">{"febrero_dia",#N/A,FALSE,"Días";"feb_dia_graf",#N/A,FALSE,"flujo mensual";"feb_men_resum",#N/A,FALSE,"flujo mensual";"men_graf",#N/A,FALSE,"flujo mensual";"proy_feb",#N/A,FALSE,"Días"}</definedName>
    <definedName name="wrn.Todo._.julio." hidden="1">{"julio_dia",#N/A,FALSE,"Días";"jul_dia_graf",#N/A,FALSE,"flujo mensual";"jul_men_resum",#N/A,FALSE,"flujo mensual";"men_graf",#N/A,FALSE,"flujo mensual";"proy_jul",#N/A,FALSE,"Días"}</definedName>
    <definedName name="wrn.Todo._.junio." hidden="1">{"junio_dia",#N/A,FALSE,"Días";"jun_dia_graf",#N/A,FALSE,"flujo mensual";"jun_men_resum",#N/A,FALSE,"flujo mensual";"men_graf",#N/A,FALSE,"flujo mensual";"proy_jun",#N/A,FALSE,"Días"}</definedName>
    <definedName name="wrn.Todo._.marzo." hidden="1">{"marzo_dia",#N/A,FALSE,"Días";"mar_dia_graf",#N/A,FALSE,"flujo mensual";"mar_men_resum",#N/A,FALSE,"flujo mensual";"men_graf",#N/A,FALSE,"flujo mensual";"proy_mar",#N/A,FALSE,"Días"}</definedName>
    <definedName name="wrn.Todo._.mayo." hidden="1">{"mayo_dia",#N/A,FALSE,"Días";"may_dia_graf",#N/A,FALSE,"flujo mensual";"may_men_resum",#N/A,FALSE,"flujo mensual";"men_graf",#N/A,FALSE,"flujo mensual";"proy_may",#N/A,FALSE,"Días"}</definedName>
    <definedName name="wrn.Todo._.noviembre." hidden="1">{"noviembre_dia",#N/A,FALSE,"Días";"nov_dia_graf",#N/A,FALSE,"flujo mensual";"nov_men_resum",#N/A,FALSE,"flujo mensual";"men_graf",#N/A,FALSE,"flujo mensual";"proy_nov",#N/A,FALSE,"Días"}</definedName>
    <definedName name="wrn.Todo._.octubre." hidden="1">{"octubre_dia",#N/A,FALSE,"Días";"oct_dia_graf",#N/A,FALSE,"flujo mensual";"oct_men_resum",#N/A,FALSE,"flujo mensual";"men_graf",#N/A,FALSE,"flujo mensual";"proy_oct",#N/A,FALSE,"Días"}</definedName>
    <definedName name="wrn.Todo._.septiembre." hidden="1">{"septiembre_dia",#N/A,FALSE,"Días";"sep_dia_graf",#N/A,FALSE,"flujo mensual";"sep_men_resum",#N/A,FALSE,"flujo mensual";"men_graf",#N/A,FALSE,"flujo mensual";"proy_sep",#N/A,FALSE,"Días"}</definedName>
    <definedName name="wrn.totalcomp." hidden="1">{"comp1",#N/A,FALSE,"COMPS";"footnotes",#N/A,FALSE,"COMPS"}</definedName>
    <definedName name="wrn.TR9901." hidden="1">{"Balance",#N/A,FALSE,"Plan'99 OP Unit";"Cash Flow",#N/A,FALSE,"Plan'99 OP Unit";"Contribuiton",#N/A,FALSE,"Plan'99 OP Unit"}</definedName>
    <definedName name="wrn.trans._.sum." hidden="1">{"trans assumptions",#N/A,FALSE,"Merger";"trans accretion",#N/A,FALSE,"Merger"}</definedName>
    <definedName name="wrn.unidades." hidden="1">{#N/A,#N/A,FALSE,"RESUMEN";#N/A,#N/A,FALSE,"GG-GI";#N/A,#N/A,FALSE,"AMB";#N/A,#N/A,FALSE,"EyR";#N/A,#N/A,FALSE,"UCP";#N/A,#N/A,FALSE,"IND";#N/A,#N/A,FALSE,"LR";#N/A,#N/A,FALSE,"PRV";#N/A,#N/A,FALSE,"TÚNELES";#N/A,#N/A,FALSE,"IDT";#N/A,#N/A,FALSE,"ING"}</definedName>
    <definedName name="wrn.up." hidden="1">{"up stand alones",#N/A,FALSE,"Acquiror"}</definedName>
    <definedName name="wrn.Valoracion." hidden="1">{"DCF1",#N/A,TRUE,"DCF";"Analisis Wacc",#N/A,TRUE,"WACC"}</definedName>
    <definedName name="wrn.Variaciones._.del._.Modelo." hidden="1">{"Efecto Variaciones Modelo",#N/A,TRUE,"Variations";"Hipotesis Variaciones Modelo",#N/A,TRUE,"Hipot Varia"}</definedName>
    <definedName name="WRN2.Document" hidden="1">{"consolidated",#N/A,FALSE,"Sheet1";"cms",#N/A,FALSE,"Sheet1";"fse",#N/A,FALSE,"Sheet1"}</definedName>
    <definedName name="wt" hidden="1">{"comps2_1",#N/A,FALSE,"Comps2";"comps2_2",#N/A,FALSE,"Comps2";"comps2_3",#N/A,FALSE,"Comps2";"comps2_4",#N/A,FALSE,"Comps2";"comps2_5",#N/A,FALSE,"Comps2"}</definedName>
    <definedName name="wvu.CASHFLOW." hidden="1">{TRUE,FALSE,0.25,-14,601.5,380.25,FALSE,TRUE,TRUE,TRUE,0,24,#N/A,1,#N/A,10.703125,26.4705882352941,1,FALSE,FALSE,3,TRUE,1,FALSE,100,"Swvu.CASHFLOW.","ACwvu.CASHFLOW.",#N/A,FALSE,FALSE,0,0,0,0,2,"&amp;C
","",TRUE,TRUE,FALSE,TRUE,1,80,#N/A,#N/A,"=R1C1:R55C16",FALSE,FALSE,FALSE,FALSE,FALSE,FALSE,1,65532,65532,FALSE,FALSE,TRUE,TRUE,TRUE}</definedName>
    <definedName name="wvu.COMPRIMIDA." hidden="1">{TRUE,TRUE,-1.25,-15.5,484.5,276.75,FALSE,TRUE,TRUE,TRUE,0,1,#N/A,5,#N/A,7.31764705882353,16.9411764705882,1,FALSE,FALSE,3,TRUE,1,FALSE,100,"Swvu.COMPRIMIDA.","ACwvu.COMPRIMIDA.",#N/A,FALSE,FALSE,0.118110236220472,0.118110236220472,0.511811023622047,0.511811023622047,2,"&amp;R&amp;""Arial,Negrita""&amp;11PRESUPUESTO 1995&amp;""Arial,Normal""&amp;10  -  &amp;D
&amp;T","&amp;CPágina 19",TRUE,TRUE,FALSE,TRUE,1,#N/A,1,1,"=R29C2:R96C18,R103C2:R138C19,R145C2:R216C19,R223C2:R284C19,R353C2:R384C19,R392C2:R437C19,R298C2:R346C19,R444C2:R474C19","=Inver!R7:R10",#N/A,"Cwvu.COMPRIMIDA.",FALSE,FALSE,FALSE,9,65532,65532,FALSE,FALSE,TRUE,TRUE,TRUE}</definedName>
    <definedName name="wvu.CSHFLW." hidden="1">{TRUE,TRUE,1,1.75,597.75,363,FALSE,TRUE,TRUE,TRUE,0,25,#N/A,1,#N/A,11.1875,25.1176470588235,1,FALSE,FALSE,1,TRUE,1,FALSE,100,"Swvu.CSHFLW.","ACwvu.CSHFLW.",#N/A,FALSE,FALSE,0,0,0,0,2,"&amp;C
","",TRUE,TRUE,FALSE,TRUE,1,80,#N/A,#N/A,"=R1C1:R55C16",FALSE,#N/A,#N/A,FALSE,FALSE,FALSE,1,65532,65532,FALSE,FALSE,TRUE,TRUE,TRUE}</definedName>
    <definedName name="wvu.STANDARD." hidden="1">{TRUE,TRUE,-1.25,-15.5,484.5,276.75,FALSE,TRUE,TRUE,TRUE,0,1,#N/A,10,#N/A,7.31764705882353,17.7058823529412,1,FALSE,FALSE,3,TRUE,1,FALSE,100,"Swvu.STANDARD.","ACwvu.STANDARD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19",TRUE,TRUE,FALSE,TRUE,1,#N/A,1,1,"=R29C2:R92C18,R99C2:R134C19,R141C2:R212C19,R219C2:R280C19,R349C2:R380C19,R388C2:R433C19,R294C2:R342C19,R440C2:R470C19","=Inver!R7:R10",#N/A,"Cwvu.STANDARD.",FALSE,FALSE,FALSE,9,65532,65532,FALSE,FALSE,TRUE,TRUE,TRUE}</definedName>
    <definedName name="wvu.TODO_ABIERTO." hidden="1">{TRUE,TRUE,-1.25,-15.5,484.5,276.75,FALSE,TRUE,TRUE,TRUE,0,1,#N/A,70,#N/A,7.31764705882353,18.2941176470588,1,FALSE,FALSE,3,TRUE,1,FALSE,100,"Swvu.TODO_ABIERTO.","ACwvu.TODO_ABIERTO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19",TRUE,TRUE,FALSE,TRUE,1,#N/A,1,1,"=R29C2:R92C18,R99C2:R134C19,R141C2:R212C19,R219C2:R280C19,R349C2:R380C19,R388C2:R433C19,R294C2:R342C19,R440C2:R470C19","=Inver!R7:R10",#N/A,#N/A,FALSE,FALSE,FALSE,9,65532,65532,FALSE,FALSE,TRUE,TRUE,TRUE}</definedName>
    <definedName name="ww" hidden="1">{#N/A,#N/A,FALSE,"F-01";#N/A,#N/A,FALSE,"F-01";#N/A,#N/A,FALSE,"F-01"}</definedName>
    <definedName name="wwn.infocib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WWRENT" hidden="1">{#N/A,#N/A,FALSE,"F-01";#N/A,#N/A,FALSE,"F-01";#N/A,#N/A,FALSE,"F-01"}</definedName>
    <definedName name="WWW" hidden="1">{"uno",#N/A,FALSE,"Dist total";"COMENTARIO",#N/A,FALSE,"Ficha CODICE"}</definedName>
    <definedName name="WWWW" hidden="1">{"ANAR",#N/A,FALSE,"Dist total";"MARGEN",#N/A,FALSE,"Dist total";"COMENTARIO",#N/A,FALSE,"Ficha CODICE";"CONSEJO",#N/A,FALSE,"Dist p0";"uno",#N/A,FALSE,"Dist total"}</definedName>
    <definedName name="WWWWW" hidden="1">{"ANAR",#N/A,FALSE,"Dist total";"MARGEN",#N/A,FALSE,"Dist total";"COMENTARIO",#N/A,FALSE,"Ficha CODICE";"CONSEJO",#N/A,FALSE,"Dist p0";"uno",#N/A,FALSE,"Dist total"}</definedName>
    <definedName name="WWWWWW" hidden="1">{"CONSEJO",#N/A,FALSE,"Dist p0";"CONSEJO",#N/A,FALSE,"Ficha CODICE"}</definedName>
    <definedName name="WWWWWWW" hidden="1">{"uno",#N/A,FALSE,"Dist total";"COMENTARIO",#N/A,FALSE,"Ficha CODICE"}</definedName>
    <definedName name="wwwwwwwww" hidden="1">{"CONSEJO",#N/A,FALSE,"Dist p0";"CONSEJO",#N/A,FALSE,"Ficha CODICE"}</definedName>
    <definedName name="WYNIK" hidden="1">{#N/A,#N/A,FALSE,"F-01";#N/A,#N/A,FALSE,"F-01";#N/A,#N/A,FALSE,"F-01"}</definedName>
    <definedName name="x" hidden="1">{"CONSEJO",#N/A,FALSE,"Dist p0";"CONSEJO",#N/A,FALSE,"Ficha CODICE"}</definedName>
    <definedName name="XCD" hidden="1">{"'banner (abr)'!$A$14:$G$22"}</definedName>
    <definedName name="XCG" hidden="1">{"'banner (abr)'!$A$14:$G$22"}</definedName>
    <definedName name="XDRTHR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XRefColumnsCount" hidden="1">1</definedName>
    <definedName name="XRefCopyRangeCount" hidden="1">2</definedName>
    <definedName name="XRefPasteRangeCount" hidden="1">1</definedName>
    <definedName name="xs" hidden="1">{"CONSEJO",#N/A,FALSE,"Dist p0";"CONSEJO",#N/A,FALSE,"Ficha CODICE"}</definedName>
    <definedName name="xsfzsethrthkedoiuwsifjALjn" hidden="1">{"'banner (abr)'!$A$14:$G$22"}</definedName>
    <definedName name="xsxsxsxsxs" hidden="1">{#N/A,#N/A,TRUE,"1842CWN0"}</definedName>
    <definedName name="xx" hidden="1">{"uno",#N/A,FALSE,"Dist total";"COMENTARIO",#N/A,FALSE,"Ficha CODICE"}</definedName>
    <definedName name="xxx" hidden="1">{#N/A,#N/A,FALSE,"Costos Productos 6A";#N/A,#N/A,FALSE,"Costo Unitario Total H-94-12"}</definedName>
    <definedName name="XXXX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xxxxx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xxxxxxxxxxxxxxxxxxxxxxxxxx" hidden="1">{"uno",#N/A,FALSE,"Dist total";"COMENTARIO",#N/A,FALSE,"Ficha CODICE"}</definedName>
    <definedName name="y" hidden="1">{"CONSEJO",#N/A,FALSE,"Dist p0";"CONSEJO",#N/A,FALSE,"Ficha CODICE"}</definedName>
    <definedName name="y0" localSheetId="11">'[1]paper benavente'!$L$7</definedName>
    <definedName name="y0" localSheetId="1">#REF!</definedName>
    <definedName name="y0" localSheetId="12">'[1]paper benavente'!$L$7</definedName>
    <definedName name="y0">#REF!</definedName>
    <definedName name="yfc" hidden="1">{#N/A,#N/A,TRUE,"INGENIERIA";#N/A,#N/A,TRUE,"COMPRAS";#N/A,#N/A,TRUE,"DIRECCION";#N/A,#N/A,TRUE,"RESUMEN"}</definedName>
    <definedName name="yhgd" hidden="1">{#N/A,#N/A,TRUE,"1842CWN0"}</definedName>
    <definedName name="yjhf" hidden="1">{#N/A,#N/A,TRUE,"1842CWN0"}</definedName>
    <definedName name="yms" hidden="1">{#N/A,#N/A,TRUE,"INGENIERIA";#N/A,#N/A,TRUE,"COMPRAS";#N/A,#N/A,TRUE,"DIRECCION";#N/A,#N/A,TRUE,"RESUMEN"}</definedName>
    <definedName name="yt8jih" hidden="1">{"uno",#N/A,FALSE,"Dist total";"COMENTARIO",#N/A,FALSE,"Ficha CODICE"}</definedName>
    <definedName name="ytjt" hidden="1">{#N/A,#N/A,TRUE,"INGENIERIA";#N/A,#N/A,TRUE,"COMPRAS";#N/A,#N/A,TRUE,"DIRECCION";#N/A,#N/A,TRUE,"RESUMEN"}</definedName>
    <definedName name="YUI" hidden="1">{"ANAR",#N/A,FALSE,"Dist total";"MARGEN",#N/A,FALSE,"Dist total";"COMENTARIO",#N/A,FALSE,"Ficha CODICE";"CONSEJO",#N/A,FALSE,"Dist p0";"uno",#N/A,FALSE,"Dist total"}</definedName>
    <definedName name="YUIYIYRYY" hidden="1">{#N/A,#N/A,FALSE,"GRAFICO";#N/A,#N/A,FALSE,"CAJA (2)";#N/A,#N/A,FALSE,"TERCEROS-PROMEDIO";#N/A,#N/A,FALSE,"CAJA";#N/A,#N/A,FALSE,"INGRESOS1995-2003";#N/A,#N/A,FALSE,"GASTOS1995-2003"}</definedName>
    <definedName name="YUIYUIYIYIY" hidden="1">{"PYGT",#N/A,FALSE,"PYG";"ACTIT",#N/A,FALSE,"BCE_GRAL-ACTIVO";"PASIT",#N/A,FALSE,"BCE_GRAL-PASIVO-PATRIM";"CAJAT",#N/A,FALSE,"CAJA"}</definedName>
    <definedName name="yututu" hidden="1">{#N/A,#N/A,FALSE,"GRAFICO";#N/A,#N/A,FALSE,"CAJA (2)";#N/A,#N/A,FALSE,"TERCEROS-PROMEDIO";#N/A,#N/A,FALSE,"CAJA";#N/A,#N/A,FALSE,"INGRESOS1995-2003";#N/A,#N/A,FALSE,"GASTOS1995-2003"}</definedName>
    <definedName name="yuuyiu" hidden="1">{#N/A,#N/A,FALSE,"GRAFICO";#N/A,#N/A,FALSE,"CAJA (2)";#N/A,#N/A,FALSE,"TERCEROS-PROMEDIO";#N/A,#N/A,FALSE,"CAJA";#N/A,#N/A,FALSE,"INGRESOS1995-2003";#N/A,#N/A,FALSE,"GASTOS1995-2003"}</definedName>
    <definedName name="YUYIYUIYUIYUI" hidden="1">{#N/A,#N/A,FALSE,"GRAFICO";#N/A,#N/A,FALSE,"CAJA (2)";#N/A,#N/A,FALSE,"TERCEROS-PROMEDIO";#N/A,#N/A,FALSE,"CAJA";#N/A,#N/A,FALSE,"INGRESOS1995-2003";#N/A,#N/A,FALSE,"GASTOS1995-2003"}</definedName>
    <definedName name="yy" hidden="1">{"uno",#N/A,FALSE,"Dist total";"COMENTARIO",#N/A,FALSE,"Ficha CODICE"}</definedName>
    <definedName name="YYY" hidden="1">{"uno",#N/A,FALSE,"Dist total";"COMENTARIO",#N/A,FALSE,"Ficha CODICE"}</definedName>
    <definedName name="YYYY" hidden="1">{#N/A,#N/A,FALSE,"GRAFICO";#N/A,#N/A,FALSE,"CAJA (2)";#N/A,#N/A,FALSE,"TERCEROS-PROMEDIO";#N/A,#N/A,FALSE,"CAJA";#N/A,#N/A,FALSE,"INGRESOS1995-2003";#N/A,#N/A,FALSE,"GASTOS1995-2003"}</definedName>
    <definedName name="yyyyy" hidden="1">{#N/A,#N/A,FALSE,"Costos Productos 6A";#N/A,#N/A,FALSE,"Costo Unitario Total H-94-12"}</definedName>
    <definedName name="yyyyyy" hidden="1">{"PYGS",#N/A,FALSE,"PYG";"ACTIS",#N/A,FALSE,"BCE_GRAL-ACTIVO";"PASIS",#N/A,FALSE,"BCE_GRAL-PASIVO-PATRIM";"CAJAS",#N/A,FALSE,"CAJA"}</definedName>
    <definedName name="yyyyyyyyyyyyyyy" hidden="1">{#N/A,#N/A,FALSE,"GRAFICO";#N/A,#N/A,FALSE,"CAJA (2)";#N/A,#N/A,FALSE,"TERCEROS-PROMEDIO";#N/A,#N/A,FALSE,"CAJA";#N/A,#N/A,FALSE,"INGRESOS1995-2003";#N/A,#N/A,FALSE,"GASTOS1995-2003"}</definedName>
    <definedName name="z" hidden="1">{"Title",#N/A,TRUE,"Title";"Content",#N/A,TRUE,"Title";"Section1",#N/A,TRUE,"Title";"Output1",#N/A,TRUE,"Output";"Section2",#N/A,TRUE,"Title";"Graph1",#N/A,TRUE,"Output";"Section3",#N/A,TRUE,"Title";"Graph2",#N/A,TRUE,"Output";"Section4",#N/A,TRUE,"Title";"Gap1",#N/A,TRUE,"Output";"Section5",#N/A,TRUE,"Title";"Model_all",#N/A,TRUE,"Autostrade S.p.A."}</definedName>
    <definedName name="Z_2891AF67_639B_11D2_AA4E_AB73DC59AB4D_.wvu.PrintArea" hidden="1">#REF!</definedName>
    <definedName name="Z_2891AF68_639B_11D2_AA4E_AB73DC59AB4D_.wvu.PrintArea" hidden="1">#REF!</definedName>
    <definedName name="Z_56770540_A97A_11D1_870B_00002143DF72_.wvu.Rows" hidden="1">#REF!,#REF!,#REF!,#REF!,#REF!,#REF!,#REF!,#REF!,#REF!,#REF!,#REF!,#REF!,#REF!</definedName>
    <definedName name="Z_DEE952E1_FD1C_11D4_ADB1_00D0B74E2E7F_.wvu.Rows" hidden="1">#REF!</definedName>
    <definedName name="za" hidden="1">{"ANAR",#N/A,FALSE,"Dist total";"MARGEN",#N/A,FALSE,"Dist total";"COMENTARIO",#N/A,FALSE,"Ficha CODICE";"CONSEJO",#N/A,FALSE,"Dist p0";"uno",#N/A,FALSE,"Dist total"}</definedName>
    <definedName name="zd" hidden="1">#REF!</definedName>
    <definedName name="ZESTAW" hidden="1">{#N/A,#N/A,FALSE,"F-01";#N/A,#N/A,FALSE,"F-01";#N/A,#N/A,FALSE,"F-01"}</definedName>
    <definedName name="ZSDFGSERGASDGF" hidden="1">{"EVA",#N/A,FALSE,"SMT2";#N/A,#N/A,FALSE,"Summary";#N/A,#N/A,FALSE,"Graphs";#N/A,#N/A,FALSE,"4 Panel"}</definedName>
    <definedName name="zxd" hidden="1">{"ANAR",#N/A,FALSE,"Dist total";"MARGEN",#N/A,FALSE,"Dist total";"COMENTARIO",#N/A,FALSE,"Ficha CODICE";"CONSEJO",#N/A,FALSE,"Dist p0";"uno",#N/A,FALSE,"Dist total"}</definedName>
    <definedName name="zxdd" hidden="1">{"ANAR",#N/A,FALSE,"Dist total";"MARGEN",#N/A,FALSE,"Dist total";"COMENTARIO",#N/A,FALSE,"Ficha CODICE";"CONSEJO",#N/A,FALSE,"Dist p0";"uno",#N/A,FALSE,"Dist total"}</definedName>
    <definedName name="zz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ZZZ" hidden="1">{"ANAR",#N/A,FALSE,"Dist total";"MARGEN",#N/A,FALSE,"Dist total";"COMENTARIO",#N/A,FALSE,"Ficha CODICE";"CONSEJO",#N/A,FALSE,"Dist p0";"uno",#N/A,FALSE,"Dist total"}</definedName>
    <definedName name="zzzz" hidden="1">{#N/A,#N/A,FALSE,"TEC 01";#N/A,#N/A,FALSE,"TEC 02";#N/A,#N/A,FALSE,"TEC 03";#N/A,#N/A,FALSE,"TEC 04";#N/A,#N/A,FALSE,"TEC 05";#N/A,#N/A,FALSE,"TEC 06";#N/A,#N/A,FALSE,"Form. Aseg. Calid.";#N/A,#N/A,FALSE,"TEC 07A";#N/A,#N/A,FALSE,"TEC 07B";#N/A,#N/A,FALSE,"TEC 07C";#N/A,#N/A,FALSE,"TEC 08";#N/A,#N/A,FALSE,"TEC 09";#N/A,#N/A,FALSE,"TEC 10";#N/A,#N/A,FALSE,"TEC 11";#N/A,#N/A,FALSE,"ECO 01";#N/A,#N/A,FALSE,"ECO 2";#N/A,#N/A,FALSE,"ECO 03";#N/A,#N/A,FALSE,"ECO-04";#N/A,#N/A,FALSE,"ECO-05";#N/A,#N/A,FALSE,"ECO-06";#N/A,#N/A,FALSE,"ECO-07";#N/A,#N/A,FALSE,"ECO-08"}</definedName>
    <definedName name="ZZZZZ" hidden="1">{"CONSEJO",#N/A,FALSE,"Dist p0";"CONSEJO",#N/A,FALSE,"Ficha CODICE"}</definedName>
    <definedName name="ZZZZZZ" hidden="1">{"uno",#N/A,FALSE,"Dist total";"COMENTARIO",#N/A,FALSE,"Ficha CODICE"}</definedName>
    <definedName name="zzzzzzzzzzzzzzzzzzzzzzzzzz" hidden="1">{"ANAR",#N/A,FALSE,"Dist total";"MARGEN",#N/A,FALSE,"Dist total";"COMENTARIO",#N/A,FALSE,"Ficha CODICE";"CONSEJO",#N/A,FALSE,"Dist p0";"uno",#N/A,FALSE,"Dist total"}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8" i="55" l="1"/>
  <c r="L78" i="55"/>
  <c r="K78" i="55"/>
  <c r="I78" i="55"/>
  <c r="H78" i="55"/>
  <c r="G78" i="55"/>
  <c r="M71" i="55"/>
  <c r="L71" i="55"/>
  <c r="K71" i="55"/>
  <c r="I71" i="55"/>
  <c r="H71" i="55"/>
  <c r="G71" i="55"/>
  <c r="M66" i="55"/>
  <c r="L66" i="55"/>
  <c r="K66" i="55"/>
  <c r="I66" i="55"/>
  <c r="H66" i="55"/>
  <c r="G66" i="55"/>
  <c r="M61" i="55"/>
  <c r="L61" i="55"/>
  <c r="K61" i="55"/>
  <c r="I61" i="55"/>
  <c r="H61" i="55"/>
  <c r="G61" i="55"/>
  <c r="M55" i="55"/>
  <c r="L55" i="55"/>
  <c r="K55" i="55"/>
  <c r="I55" i="55"/>
  <c r="H55" i="55"/>
  <c r="G55" i="55"/>
  <c r="M48" i="55"/>
  <c r="L48" i="55"/>
  <c r="K48" i="55"/>
  <c r="I48" i="55"/>
  <c r="H48" i="55"/>
  <c r="G48" i="55"/>
  <c r="M35" i="55"/>
  <c r="L35" i="55"/>
  <c r="K35" i="55"/>
  <c r="I35" i="55"/>
  <c r="H35" i="55"/>
  <c r="G35" i="55"/>
  <c r="M31" i="55"/>
  <c r="L31" i="55"/>
  <c r="K31" i="55"/>
  <c r="H31" i="55"/>
  <c r="M30" i="55"/>
  <c r="L30" i="55"/>
  <c r="K30" i="55"/>
  <c r="H30" i="55"/>
  <c r="M29" i="55"/>
  <c r="L29" i="55"/>
  <c r="K29" i="55"/>
  <c r="H29" i="55"/>
  <c r="M28" i="55"/>
  <c r="L28" i="55"/>
  <c r="K28" i="55"/>
  <c r="H28" i="55"/>
  <c r="M78" i="56"/>
  <c r="L78" i="56"/>
  <c r="K78" i="56"/>
  <c r="I78" i="56"/>
  <c r="H78" i="56"/>
  <c r="G78" i="56"/>
  <c r="M71" i="56"/>
  <c r="L71" i="56"/>
  <c r="K71" i="56"/>
  <c r="I71" i="56"/>
  <c r="H71" i="56"/>
  <c r="G71" i="56"/>
  <c r="M66" i="56"/>
  <c r="L66" i="56"/>
  <c r="K66" i="56"/>
  <c r="I66" i="56"/>
  <c r="H66" i="56"/>
  <c r="G66" i="56"/>
  <c r="M61" i="56"/>
  <c r="L61" i="56"/>
  <c r="K61" i="56"/>
  <c r="I61" i="56"/>
  <c r="H61" i="56"/>
  <c r="G61" i="56"/>
  <c r="M55" i="56"/>
  <c r="L55" i="56"/>
  <c r="K55" i="56"/>
  <c r="I55" i="56"/>
  <c r="H55" i="56"/>
  <c r="G55" i="56"/>
  <c r="M48" i="56"/>
  <c r="L48" i="56"/>
  <c r="K48" i="56"/>
  <c r="I48" i="56"/>
  <c r="H48" i="56"/>
  <c r="G48" i="56"/>
  <c r="M35" i="56"/>
  <c r="L35" i="56"/>
  <c r="K35" i="56"/>
  <c r="I35" i="56"/>
  <c r="H35" i="56"/>
  <c r="G35" i="56"/>
  <c r="M31" i="56"/>
  <c r="L31" i="56"/>
  <c r="K31" i="56"/>
  <c r="H31" i="56"/>
  <c r="M30" i="56"/>
  <c r="L30" i="56"/>
  <c r="K30" i="56"/>
  <c r="H30" i="56"/>
  <c r="M29" i="56"/>
  <c r="L29" i="56"/>
  <c r="K29" i="56"/>
  <c r="H29" i="56"/>
  <c r="M28" i="56"/>
  <c r="L28" i="56"/>
  <c r="K28" i="56"/>
  <c r="H28" i="56"/>
  <c r="M5" i="56"/>
  <c r="L5" i="56"/>
  <c r="K5" i="56"/>
  <c r="I5" i="56"/>
  <c r="H5" i="56"/>
  <c r="G5" i="56"/>
  <c r="M4" i="56"/>
  <c r="L4" i="56"/>
  <c r="K4" i="56"/>
  <c r="I4" i="56"/>
  <c r="H4" i="56"/>
  <c r="G4" i="56"/>
  <c r="M3" i="55"/>
  <c r="L3" i="55"/>
  <c r="K3" i="55"/>
  <c r="I3" i="55"/>
  <c r="H3" i="55"/>
  <c r="G3" i="55"/>
  <c r="M3" i="56"/>
  <c r="L3" i="56"/>
  <c r="K3" i="56"/>
  <c r="I3" i="56"/>
  <c r="H3" i="56"/>
  <c r="G3" i="56"/>
  <c r="C81" i="50" l="1"/>
  <c r="AQ234" i="50"/>
  <c r="AQ233" i="50"/>
  <c r="AQ232" i="50"/>
  <c r="AQ231" i="50"/>
  <c r="AQ230" i="50"/>
  <c r="AQ229" i="50"/>
  <c r="AQ228" i="50"/>
  <c r="AQ227" i="50"/>
  <c r="AQ226" i="50"/>
  <c r="AQ225" i="50"/>
  <c r="AQ224" i="50"/>
  <c r="AQ223" i="50"/>
  <c r="AQ222" i="50"/>
  <c r="AQ221" i="50"/>
  <c r="AQ220" i="50"/>
  <c r="AQ219" i="50"/>
  <c r="AQ218" i="50"/>
  <c r="AQ217" i="50"/>
  <c r="AQ216" i="50"/>
  <c r="AQ215" i="50"/>
  <c r="AQ214" i="50"/>
  <c r="AQ213" i="50"/>
  <c r="AQ212" i="50"/>
  <c r="AQ211" i="50"/>
  <c r="AQ210" i="50"/>
  <c r="AQ209" i="50"/>
  <c r="AQ208" i="50"/>
  <c r="AQ207" i="50"/>
  <c r="AQ206" i="50"/>
  <c r="AQ205" i="50"/>
  <c r="AQ204" i="50"/>
  <c r="AQ203" i="50"/>
  <c r="AQ202" i="50"/>
  <c r="AQ201" i="50"/>
  <c r="AQ200" i="50"/>
  <c r="AQ199" i="50"/>
  <c r="AQ198" i="50"/>
  <c r="AQ197" i="50"/>
  <c r="AQ196" i="50"/>
  <c r="AQ195" i="50"/>
  <c r="AQ194" i="50"/>
  <c r="AQ193" i="50"/>
  <c r="AQ192" i="50"/>
  <c r="AQ191" i="50"/>
  <c r="AQ190" i="50"/>
  <c r="AQ189" i="50"/>
  <c r="AQ188" i="50"/>
  <c r="AQ187" i="50"/>
  <c r="AQ186" i="50"/>
  <c r="AQ185" i="50"/>
  <c r="AQ184" i="50"/>
  <c r="AQ183" i="50"/>
  <c r="AQ182" i="50"/>
  <c r="AQ181" i="50"/>
  <c r="AQ180" i="50"/>
  <c r="AQ179" i="50"/>
  <c r="AQ178" i="50"/>
  <c r="AQ177" i="50"/>
  <c r="AQ176" i="50"/>
  <c r="AQ175" i="50"/>
  <c r="AQ174" i="50"/>
  <c r="AQ173" i="50"/>
  <c r="AQ172" i="50"/>
  <c r="AQ171" i="50"/>
  <c r="AQ170" i="50"/>
  <c r="AQ169" i="50"/>
  <c r="AQ168" i="50"/>
  <c r="AQ167" i="50"/>
  <c r="AQ166" i="50"/>
  <c r="AQ165" i="50"/>
  <c r="AQ164" i="50"/>
  <c r="AQ163" i="50"/>
  <c r="AQ162" i="50"/>
  <c r="AQ161" i="50"/>
  <c r="AQ160" i="50"/>
  <c r="AQ159" i="50"/>
  <c r="AQ158" i="50"/>
  <c r="AQ157" i="50"/>
  <c r="AQ156" i="50"/>
  <c r="AQ155" i="50"/>
  <c r="AQ154" i="50"/>
  <c r="AQ153" i="50"/>
  <c r="AQ152" i="50"/>
  <c r="AQ151" i="50"/>
  <c r="AQ150" i="50"/>
  <c r="AQ149" i="50"/>
  <c r="AQ148" i="50"/>
  <c r="AQ147" i="50"/>
  <c r="AQ146" i="50"/>
  <c r="AQ145" i="50"/>
  <c r="AQ144" i="50"/>
  <c r="AQ143" i="50"/>
  <c r="AQ142" i="50"/>
  <c r="AQ141" i="50"/>
  <c r="AQ140" i="50"/>
  <c r="AQ139" i="50"/>
  <c r="AQ138" i="50"/>
  <c r="AQ137" i="50"/>
  <c r="AQ136" i="50"/>
  <c r="AQ135" i="50"/>
  <c r="AQ134" i="50"/>
  <c r="AQ133" i="50"/>
  <c r="AQ132" i="50"/>
  <c r="AQ131" i="50"/>
  <c r="AQ130" i="50"/>
  <c r="AQ129" i="50"/>
  <c r="AQ128" i="50"/>
  <c r="AQ127" i="50"/>
  <c r="AQ126" i="50"/>
  <c r="AQ125" i="50"/>
  <c r="AQ124" i="50"/>
  <c r="AQ123" i="50"/>
  <c r="AQ122" i="50"/>
  <c r="AQ121" i="50"/>
  <c r="AQ120" i="50"/>
  <c r="AQ119" i="50"/>
  <c r="AQ118" i="50"/>
  <c r="AQ117" i="50"/>
  <c r="AQ116" i="50"/>
  <c r="AQ115" i="50"/>
  <c r="AQ114" i="50"/>
  <c r="AQ113" i="50"/>
  <c r="AQ112" i="50"/>
  <c r="AQ111" i="50"/>
  <c r="AQ110" i="50"/>
  <c r="AQ109" i="50"/>
  <c r="AQ108" i="50"/>
  <c r="AQ107" i="50"/>
  <c r="AQ106" i="50"/>
  <c r="AQ105" i="50"/>
  <c r="AQ104" i="50"/>
  <c r="AQ103" i="50"/>
  <c r="AQ102" i="50"/>
  <c r="AQ101" i="50"/>
  <c r="AQ100" i="50"/>
  <c r="AQ99" i="50"/>
  <c r="AQ98" i="50"/>
  <c r="AQ97" i="50"/>
  <c r="AQ96" i="50"/>
  <c r="AQ95" i="50"/>
  <c r="AQ94" i="50"/>
  <c r="AQ93" i="50"/>
  <c r="AQ92" i="50"/>
  <c r="AQ91" i="50"/>
  <c r="AQ90" i="50"/>
  <c r="AQ89" i="50"/>
  <c r="AQ88" i="50"/>
  <c r="AQ87" i="50"/>
  <c r="AQ86" i="50"/>
  <c r="AQ85" i="50"/>
  <c r="AQ84" i="50"/>
  <c r="AQ83" i="50"/>
  <c r="AQ82" i="50"/>
  <c r="AQ81" i="50"/>
  <c r="AQ80" i="50"/>
  <c r="AQ79" i="50"/>
  <c r="AQ78" i="50"/>
  <c r="AQ77" i="50"/>
  <c r="AQ76" i="50"/>
  <c r="AQ75" i="50"/>
  <c r="AQ74" i="50"/>
  <c r="AQ73" i="50"/>
  <c r="AQ72" i="50"/>
  <c r="AQ71" i="50"/>
  <c r="AQ70" i="50"/>
  <c r="AQ69" i="50"/>
  <c r="AQ68" i="50"/>
  <c r="AQ67" i="50"/>
  <c r="AQ66" i="50"/>
  <c r="AQ65" i="50"/>
  <c r="AQ64" i="50"/>
  <c r="AQ63" i="50"/>
  <c r="AQ62" i="50"/>
  <c r="AQ61" i="50"/>
  <c r="AQ60" i="50"/>
  <c r="AQ59" i="50"/>
  <c r="AQ58" i="50"/>
  <c r="AQ57" i="50"/>
  <c r="AQ56" i="50"/>
  <c r="AQ55" i="50"/>
  <c r="AQ54" i="50"/>
  <c r="AQ53" i="50"/>
  <c r="AQ52" i="50"/>
  <c r="AQ51" i="50"/>
  <c r="AQ50" i="50"/>
  <c r="AQ49" i="50"/>
  <c r="AQ48" i="50"/>
  <c r="AQ47" i="50"/>
  <c r="AQ46" i="50"/>
  <c r="AQ45" i="50"/>
  <c r="AQ44" i="50"/>
  <c r="AQ43" i="50"/>
  <c r="AQ42" i="50"/>
  <c r="AQ41" i="50"/>
  <c r="AQ40" i="50"/>
  <c r="AQ39" i="50"/>
  <c r="AQ38" i="50"/>
  <c r="AQ37" i="50"/>
  <c r="AQ36" i="50"/>
  <c r="AQ35" i="50"/>
  <c r="AQ34" i="50"/>
  <c r="AQ33" i="50"/>
  <c r="AQ32" i="50"/>
  <c r="AQ31" i="50"/>
  <c r="AQ30" i="50"/>
  <c r="AQ29" i="50"/>
  <c r="AQ28" i="50"/>
  <c r="AQ27" i="50"/>
  <c r="AQ26" i="50"/>
  <c r="AQ25" i="50"/>
  <c r="AQ24" i="50"/>
  <c r="AQ23" i="50"/>
  <c r="AQ22" i="50"/>
  <c r="AQ21" i="50"/>
  <c r="AQ20" i="50"/>
  <c r="AQ19" i="50"/>
  <c r="AQ18" i="50"/>
  <c r="AQ17" i="50"/>
  <c r="AQ16" i="50"/>
  <c r="AQ15" i="50"/>
  <c r="AQ14" i="50"/>
  <c r="AQ13" i="50"/>
  <c r="AQ12" i="50"/>
  <c r="AQ11" i="50"/>
  <c r="AQ10" i="50"/>
  <c r="AQ9" i="50"/>
  <c r="AQ8" i="50"/>
  <c r="AQ7" i="50"/>
  <c r="N30" i="50"/>
  <c r="L30" i="50"/>
  <c r="L70" i="50"/>
  <c r="L78" i="50" s="1"/>
  <c r="N70" i="50"/>
  <c r="N78" i="50" s="1"/>
  <c r="AI8" i="48" l="1"/>
  <c r="AA8" i="48"/>
  <c r="S8" i="48"/>
  <c r="AB42" i="47"/>
  <c r="AA42" i="47"/>
  <c r="Z42" i="47"/>
  <c r="D234" i="54"/>
  <c r="D233" i="54"/>
  <c r="D232" i="54"/>
  <c r="D231" i="54"/>
  <c r="E232" i="54" s="1"/>
  <c r="D230" i="54"/>
  <c r="D229" i="54"/>
  <c r="D228" i="54"/>
  <c r="D227" i="54"/>
  <c r="D226" i="54"/>
  <c r="D225" i="54"/>
  <c r="D224" i="54"/>
  <c r="D223" i="54"/>
  <c r="D222" i="54"/>
  <c r="D221" i="54"/>
  <c r="D220" i="54"/>
  <c r="D219" i="54"/>
  <c r="D218" i="54"/>
  <c r="D217" i="54"/>
  <c r="D216" i="54"/>
  <c r="D215" i="54"/>
  <c r="D214" i="54"/>
  <c r="D213" i="54"/>
  <c r="D212" i="54"/>
  <c r="D211" i="54"/>
  <c r="D210" i="54"/>
  <c r="D209" i="54"/>
  <c r="F209" i="54" s="1"/>
  <c r="D208" i="54"/>
  <c r="D207" i="54"/>
  <c r="D206" i="54"/>
  <c r="D205" i="54"/>
  <c r="D204" i="54"/>
  <c r="D203" i="54"/>
  <c r="D202" i="54"/>
  <c r="D201" i="54"/>
  <c r="F213" i="54" s="1"/>
  <c r="D200" i="54"/>
  <c r="D199" i="54"/>
  <c r="D198" i="54"/>
  <c r="D197" i="54"/>
  <c r="D196" i="54"/>
  <c r="D195" i="54"/>
  <c r="D194" i="54"/>
  <c r="D193" i="54"/>
  <c r="D192" i="54"/>
  <c r="D191" i="54"/>
  <c r="D190" i="54"/>
  <c r="D189" i="54"/>
  <c r="D188" i="54"/>
  <c r="D187" i="54"/>
  <c r="D186" i="54"/>
  <c r="D185" i="54"/>
  <c r="D184" i="54"/>
  <c r="D183" i="54"/>
  <c r="D182" i="54"/>
  <c r="D181" i="54"/>
  <c r="D180" i="54"/>
  <c r="D179" i="54"/>
  <c r="D178" i="54"/>
  <c r="F178" i="54" s="1"/>
  <c r="D177" i="54"/>
  <c r="F189" i="54" s="1"/>
  <c r="D176" i="54"/>
  <c r="D175" i="54"/>
  <c r="D174" i="54"/>
  <c r="D173" i="54"/>
  <c r="D172" i="54"/>
  <c r="D171" i="54"/>
  <c r="D170" i="54"/>
  <c r="D169" i="54"/>
  <c r="D168" i="54"/>
  <c r="D167" i="54"/>
  <c r="D166" i="54"/>
  <c r="D165" i="54"/>
  <c r="D164" i="54"/>
  <c r="AY164" i="50" s="1"/>
  <c r="D163" i="54"/>
  <c r="D162" i="54"/>
  <c r="AY162" i="50" s="1"/>
  <c r="D161" i="54"/>
  <c r="AY161" i="50" s="1"/>
  <c r="D160" i="54"/>
  <c r="D159" i="54"/>
  <c r="AY159" i="50" s="1"/>
  <c r="D158" i="54"/>
  <c r="AY158" i="50" s="1"/>
  <c r="D157" i="54"/>
  <c r="AY157" i="50" s="1"/>
  <c r="D156" i="54"/>
  <c r="D155" i="54"/>
  <c r="D154" i="54"/>
  <c r="AY154" i="50" s="1"/>
  <c r="D153" i="54"/>
  <c r="AY153" i="50" s="1"/>
  <c r="D152" i="54"/>
  <c r="D151" i="54"/>
  <c r="D150" i="54"/>
  <c r="AY150" i="50" s="1"/>
  <c r="D149" i="54"/>
  <c r="D148" i="54"/>
  <c r="D147" i="54"/>
  <c r="AY147" i="50" s="1"/>
  <c r="D146" i="54"/>
  <c r="AY146" i="50" s="1"/>
  <c r="D145" i="54"/>
  <c r="AY145" i="50" s="1"/>
  <c r="D144" i="54"/>
  <c r="D143" i="54"/>
  <c r="D142" i="54"/>
  <c r="D141" i="54"/>
  <c r="D140" i="54"/>
  <c r="AY140" i="50" s="1"/>
  <c r="D139" i="54"/>
  <c r="AY139" i="50" s="1"/>
  <c r="D138" i="54"/>
  <c r="AY138" i="50" s="1"/>
  <c r="D137" i="54"/>
  <c r="AY137" i="50" s="1"/>
  <c r="D136" i="54"/>
  <c r="D135" i="54"/>
  <c r="D134" i="54"/>
  <c r="AY134" i="50" s="1"/>
  <c r="D133" i="54"/>
  <c r="AY133" i="50" s="1"/>
  <c r="D132" i="54"/>
  <c r="AY132" i="50" s="1"/>
  <c r="D131" i="54"/>
  <c r="D130" i="54"/>
  <c r="F142" i="54" s="1"/>
  <c r="D129" i="54"/>
  <c r="D128" i="54"/>
  <c r="D127" i="54"/>
  <c r="D126" i="54"/>
  <c r="AY126" i="50" s="1"/>
  <c r="D125" i="54"/>
  <c r="D124" i="54"/>
  <c r="AY124" i="50" s="1"/>
  <c r="D123" i="54"/>
  <c r="D122" i="54"/>
  <c r="AY122" i="50" s="1"/>
  <c r="D121" i="54"/>
  <c r="AY121" i="50" s="1"/>
  <c r="D120" i="54"/>
  <c r="D119" i="54"/>
  <c r="D118" i="54"/>
  <c r="D117" i="54"/>
  <c r="AY117" i="50" s="1"/>
  <c r="D116" i="54"/>
  <c r="D115" i="54"/>
  <c r="AY115" i="50" s="1"/>
  <c r="D114" i="54"/>
  <c r="E115" i="54" s="1"/>
  <c r="D113" i="54"/>
  <c r="D112" i="54"/>
  <c r="D111" i="54"/>
  <c r="AY111" i="50" s="1"/>
  <c r="D110" i="54"/>
  <c r="AY110" i="50" s="1"/>
  <c r="D109" i="54"/>
  <c r="D108" i="54"/>
  <c r="AY108" i="50" s="1"/>
  <c r="D107" i="54"/>
  <c r="AY107" i="50" s="1"/>
  <c r="D106" i="54"/>
  <c r="F118" i="54" s="1"/>
  <c r="D105" i="54"/>
  <c r="AY105" i="50" s="1"/>
  <c r="D104" i="54"/>
  <c r="D103" i="54"/>
  <c r="D102" i="54"/>
  <c r="AY102" i="50" s="1"/>
  <c r="D101" i="54"/>
  <c r="D100" i="54"/>
  <c r="D99" i="54"/>
  <c r="AY99" i="50" s="1"/>
  <c r="D98" i="54"/>
  <c r="AY98" i="50" s="1"/>
  <c r="D97" i="54"/>
  <c r="AY97" i="50" s="1"/>
  <c r="D96" i="54"/>
  <c r="D95" i="54"/>
  <c r="AY95" i="50" s="1"/>
  <c r="D94" i="54"/>
  <c r="AY94" i="50" s="1"/>
  <c r="D93" i="54"/>
  <c r="D92" i="54"/>
  <c r="D91" i="54"/>
  <c r="D90" i="54"/>
  <c r="AY90" i="50" s="1"/>
  <c r="D89" i="54"/>
  <c r="AY89" i="50" s="1"/>
  <c r="D88" i="54"/>
  <c r="D87" i="54"/>
  <c r="D86" i="54"/>
  <c r="AY86" i="50" s="1"/>
  <c r="D85" i="54"/>
  <c r="AY85" i="50" s="1"/>
  <c r="D84" i="54"/>
  <c r="AY84" i="50" s="1"/>
  <c r="D83" i="54"/>
  <c r="D82" i="54"/>
  <c r="F94" i="54" s="1"/>
  <c r="D81" i="54"/>
  <c r="D80" i="54"/>
  <c r="D79" i="54"/>
  <c r="AY79" i="50" s="1"/>
  <c r="D78" i="54"/>
  <c r="AY78" i="50" s="1"/>
  <c r="D77" i="54"/>
  <c r="AY77" i="50" s="1"/>
  <c r="D76" i="54"/>
  <c r="D75" i="54"/>
  <c r="AY75" i="50" s="1"/>
  <c r="D74" i="54"/>
  <c r="AY74" i="50" s="1"/>
  <c r="D73" i="54"/>
  <c r="AY73" i="50" s="1"/>
  <c r="D72" i="54"/>
  <c r="D71" i="54"/>
  <c r="AY71" i="50" s="1"/>
  <c r="D70" i="54"/>
  <c r="AY70" i="50" s="1"/>
  <c r="D69" i="54"/>
  <c r="AY69" i="50" s="1"/>
  <c r="D68" i="54"/>
  <c r="D67" i="54"/>
  <c r="AY67" i="50" s="1"/>
  <c r="D66" i="54"/>
  <c r="D65" i="54"/>
  <c r="AY65" i="50" s="1"/>
  <c r="D64" i="54"/>
  <c r="D63" i="54"/>
  <c r="D62" i="54"/>
  <c r="D61" i="54"/>
  <c r="AY61" i="50" s="1"/>
  <c r="D60" i="54"/>
  <c r="AY60" i="50" s="1"/>
  <c r="D59" i="54"/>
  <c r="F59" i="54" s="1"/>
  <c r="D58" i="54"/>
  <c r="AY58" i="50" s="1"/>
  <c r="D57" i="54"/>
  <c r="AY57" i="50" s="1"/>
  <c r="D56" i="54"/>
  <c r="D55" i="54"/>
  <c r="AY55" i="50" s="1"/>
  <c r="D54" i="54"/>
  <c r="AY54" i="50" s="1"/>
  <c r="D53" i="54"/>
  <c r="D52" i="54"/>
  <c r="D51" i="54"/>
  <c r="D50" i="54"/>
  <c r="AY50" i="50" s="1"/>
  <c r="D49" i="54"/>
  <c r="AY49" i="50" s="1"/>
  <c r="D48" i="54"/>
  <c r="D47" i="54"/>
  <c r="AY47" i="50" s="1"/>
  <c r="D46" i="54"/>
  <c r="D45" i="54"/>
  <c r="AY45" i="50" s="1"/>
  <c r="D44" i="54"/>
  <c r="AY44" i="50" s="1"/>
  <c r="D43" i="54"/>
  <c r="D42" i="54"/>
  <c r="AY42" i="50" s="1"/>
  <c r="D41" i="54"/>
  <c r="AY41" i="50" s="1"/>
  <c r="D40" i="54"/>
  <c r="D39" i="54"/>
  <c r="AY39" i="50" s="1"/>
  <c r="D38" i="54"/>
  <c r="D37" i="54"/>
  <c r="AY37" i="50" s="1"/>
  <c r="D36" i="54"/>
  <c r="AY36" i="50" s="1"/>
  <c r="D35" i="54"/>
  <c r="AY35" i="50" s="1"/>
  <c r="D34" i="54"/>
  <c r="F46" i="54" s="1"/>
  <c r="D33" i="54"/>
  <c r="D32" i="54"/>
  <c r="D31" i="54"/>
  <c r="AY31" i="50" s="1"/>
  <c r="D30" i="54"/>
  <c r="AY30" i="50" s="1"/>
  <c r="D29" i="54"/>
  <c r="D28" i="54"/>
  <c r="D27" i="54"/>
  <c r="AY27" i="50" s="1"/>
  <c r="D26" i="54"/>
  <c r="F26" i="54" s="1"/>
  <c r="D25" i="54"/>
  <c r="F37" i="54" s="1"/>
  <c r="D24" i="54"/>
  <c r="D23" i="54"/>
  <c r="AY23" i="50" s="1"/>
  <c r="D22" i="54"/>
  <c r="D21" i="54"/>
  <c r="AY21" i="50" s="1"/>
  <c r="D20" i="54"/>
  <c r="D19" i="54"/>
  <c r="D18" i="54"/>
  <c r="AY18" i="50" s="1"/>
  <c r="D17" i="54"/>
  <c r="L17" i="54" s="1"/>
  <c r="D16" i="54"/>
  <c r="D15" i="54"/>
  <c r="AY15" i="50" s="1"/>
  <c r="D14" i="54"/>
  <c r="AY14" i="50" s="1"/>
  <c r="D13" i="54"/>
  <c r="D12" i="54"/>
  <c r="D11" i="54"/>
  <c r="D10" i="54"/>
  <c r="AY10" i="50" s="1"/>
  <c r="D9" i="54"/>
  <c r="L9" i="54" s="1"/>
  <c r="D8" i="54"/>
  <c r="D7" i="54"/>
  <c r="AY7" i="50" s="1"/>
  <c r="D234" i="13"/>
  <c r="D233" i="13"/>
  <c r="D232" i="13"/>
  <c r="D231" i="13"/>
  <c r="D230" i="13"/>
  <c r="D229" i="13"/>
  <c r="D228" i="13"/>
  <c r="D227" i="13"/>
  <c r="D226" i="13"/>
  <c r="D225" i="13"/>
  <c r="D224" i="13"/>
  <c r="D223" i="13"/>
  <c r="D222" i="13"/>
  <c r="D221" i="13"/>
  <c r="D220" i="13"/>
  <c r="D219" i="13"/>
  <c r="D218" i="13"/>
  <c r="D217" i="13"/>
  <c r="D216" i="13"/>
  <c r="D215" i="13"/>
  <c r="D214" i="13"/>
  <c r="D213" i="13"/>
  <c r="D212" i="13"/>
  <c r="D211" i="13"/>
  <c r="D210" i="13"/>
  <c r="D209" i="13"/>
  <c r="D208" i="13"/>
  <c r="D207" i="13"/>
  <c r="D206" i="13"/>
  <c r="D205" i="13"/>
  <c r="D204" i="13"/>
  <c r="D203" i="13"/>
  <c r="D202" i="13"/>
  <c r="D201" i="13"/>
  <c r="D200" i="13"/>
  <c r="D199" i="13"/>
  <c r="D198" i="13"/>
  <c r="D197" i="13"/>
  <c r="D196" i="13"/>
  <c r="D195" i="13"/>
  <c r="D194" i="13"/>
  <c r="D193" i="13"/>
  <c r="D192" i="13"/>
  <c r="D191" i="13"/>
  <c r="D190" i="13"/>
  <c r="D189" i="13"/>
  <c r="D188" i="13"/>
  <c r="D187" i="13"/>
  <c r="D186" i="13"/>
  <c r="D185" i="13"/>
  <c r="D184" i="13"/>
  <c r="D183" i="13"/>
  <c r="D182" i="13"/>
  <c r="D181" i="13"/>
  <c r="D180" i="13"/>
  <c r="D179" i="13"/>
  <c r="D178" i="13"/>
  <c r="D177" i="13"/>
  <c r="D176" i="13"/>
  <c r="D175" i="13"/>
  <c r="D174" i="13"/>
  <c r="D173" i="13"/>
  <c r="D172" i="13"/>
  <c r="D171" i="13"/>
  <c r="D170" i="13"/>
  <c r="D169" i="13"/>
  <c r="D168" i="13"/>
  <c r="D167" i="13"/>
  <c r="D166" i="13"/>
  <c r="D165" i="13"/>
  <c r="D164" i="13"/>
  <c r="D163" i="13"/>
  <c r="D162" i="13"/>
  <c r="D161" i="13"/>
  <c r="D160" i="13"/>
  <c r="D159" i="13"/>
  <c r="D158" i="13"/>
  <c r="D157" i="13"/>
  <c r="D156" i="13"/>
  <c r="D155" i="13"/>
  <c r="D154" i="13"/>
  <c r="D153" i="13"/>
  <c r="D152" i="13"/>
  <c r="D151" i="13"/>
  <c r="D150" i="13"/>
  <c r="D149" i="13"/>
  <c r="D148" i="13"/>
  <c r="D147" i="13"/>
  <c r="D146" i="13"/>
  <c r="D145" i="13"/>
  <c r="D144" i="13"/>
  <c r="D143" i="13"/>
  <c r="D142" i="13"/>
  <c r="D141" i="13"/>
  <c r="D140" i="13"/>
  <c r="D139" i="13"/>
  <c r="D138" i="13"/>
  <c r="D137" i="13"/>
  <c r="D136" i="13"/>
  <c r="D135" i="13"/>
  <c r="D134" i="13"/>
  <c r="D133" i="13"/>
  <c r="D132" i="13"/>
  <c r="D131" i="13"/>
  <c r="D130" i="13"/>
  <c r="D129" i="13"/>
  <c r="D128" i="13"/>
  <c r="D127" i="13"/>
  <c r="D126" i="13"/>
  <c r="D125" i="13"/>
  <c r="D124" i="13"/>
  <c r="D123" i="13"/>
  <c r="D122" i="13"/>
  <c r="D121" i="13"/>
  <c r="D120" i="13"/>
  <c r="D119" i="13"/>
  <c r="D118" i="13"/>
  <c r="D117" i="13"/>
  <c r="D116" i="13"/>
  <c r="D115" i="13"/>
  <c r="D114" i="13"/>
  <c r="D113" i="13"/>
  <c r="D112" i="13"/>
  <c r="D111" i="13"/>
  <c r="D110" i="13"/>
  <c r="D109" i="13"/>
  <c r="D108" i="13"/>
  <c r="D107" i="13"/>
  <c r="D106" i="13"/>
  <c r="D105" i="13"/>
  <c r="D104" i="13"/>
  <c r="D103" i="13"/>
  <c r="D102" i="13"/>
  <c r="D101" i="13"/>
  <c r="D100" i="13"/>
  <c r="D99" i="13"/>
  <c r="D98" i="13"/>
  <c r="D97" i="13"/>
  <c r="D96" i="13"/>
  <c r="D95" i="13"/>
  <c r="D94" i="13"/>
  <c r="D93" i="13"/>
  <c r="D92" i="13"/>
  <c r="D91" i="13"/>
  <c r="D90" i="13"/>
  <c r="D89" i="13"/>
  <c r="D88" i="13"/>
  <c r="D87" i="13"/>
  <c r="D86" i="13"/>
  <c r="D85" i="13"/>
  <c r="D84" i="13"/>
  <c r="D83" i="13"/>
  <c r="D82" i="13"/>
  <c r="D81" i="13"/>
  <c r="D80" i="13"/>
  <c r="D79" i="13"/>
  <c r="D78" i="13"/>
  <c r="D77" i="13"/>
  <c r="D76" i="13"/>
  <c r="D75" i="13"/>
  <c r="D74" i="13"/>
  <c r="D73" i="13"/>
  <c r="D72" i="13"/>
  <c r="D71" i="13"/>
  <c r="D70" i="13"/>
  <c r="D69" i="13"/>
  <c r="D68" i="13"/>
  <c r="D67" i="13"/>
  <c r="D66" i="13"/>
  <c r="D65" i="13"/>
  <c r="D64" i="13"/>
  <c r="D63" i="13"/>
  <c r="D62" i="13"/>
  <c r="D61" i="13"/>
  <c r="D60" i="13"/>
  <c r="D59" i="13"/>
  <c r="D58" i="13"/>
  <c r="D57" i="13"/>
  <c r="D56" i="13"/>
  <c r="D55" i="13"/>
  <c r="D54" i="13"/>
  <c r="D53" i="13"/>
  <c r="D52" i="13"/>
  <c r="D51" i="13"/>
  <c r="D50" i="13"/>
  <c r="D49" i="13"/>
  <c r="D48" i="13"/>
  <c r="D47" i="13"/>
  <c r="D46" i="13"/>
  <c r="D45" i="13"/>
  <c r="D44" i="13"/>
  <c r="D43" i="13"/>
  <c r="D42" i="13"/>
  <c r="D41" i="13"/>
  <c r="D40" i="13"/>
  <c r="D39" i="13"/>
  <c r="D38" i="13"/>
  <c r="D37" i="13"/>
  <c r="D36" i="13"/>
  <c r="D35" i="13"/>
  <c r="D34" i="13"/>
  <c r="D33" i="13"/>
  <c r="D32" i="13"/>
  <c r="D31" i="13"/>
  <c r="D30" i="13"/>
  <c r="D29" i="13"/>
  <c r="D28" i="13"/>
  <c r="D27" i="13"/>
  <c r="D26" i="13"/>
  <c r="D25" i="13"/>
  <c r="D24" i="13"/>
  <c r="D23" i="13"/>
  <c r="D22" i="13"/>
  <c r="D21" i="13"/>
  <c r="D20" i="13"/>
  <c r="AW66" i="50" s="1"/>
  <c r="D19" i="13"/>
  <c r="D18" i="13"/>
  <c r="D17" i="13"/>
  <c r="D16" i="13"/>
  <c r="D15" i="13"/>
  <c r="D14" i="13"/>
  <c r="D13" i="13"/>
  <c r="D12" i="13"/>
  <c r="D11" i="13"/>
  <c r="D10" i="13"/>
  <c r="D9" i="13"/>
  <c r="D8" i="13"/>
  <c r="D7" i="13"/>
  <c r="D166" i="20"/>
  <c r="D165" i="20"/>
  <c r="D164" i="20"/>
  <c r="D163" i="20"/>
  <c r="D162" i="20"/>
  <c r="D161" i="20"/>
  <c r="D160" i="20"/>
  <c r="D159" i="20"/>
  <c r="D158" i="20"/>
  <c r="D157" i="20"/>
  <c r="D156" i="20"/>
  <c r="D155" i="20"/>
  <c r="D154" i="20"/>
  <c r="D153" i="20"/>
  <c r="D152" i="20"/>
  <c r="D151" i="20"/>
  <c r="D150" i="20"/>
  <c r="D149" i="20"/>
  <c r="D148" i="20"/>
  <c r="D147" i="20"/>
  <c r="D146" i="20"/>
  <c r="D145" i="20"/>
  <c r="D144" i="20"/>
  <c r="D143" i="20"/>
  <c r="D142" i="20"/>
  <c r="D141" i="20"/>
  <c r="D140" i="20"/>
  <c r="D139" i="20"/>
  <c r="D138" i="20"/>
  <c r="D137" i="20"/>
  <c r="D136" i="20"/>
  <c r="D135" i="20"/>
  <c r="D134" i="20"/>
  <c r="D133" i="20"/>
  <c r="D132" i="20"/>
  <c r="D131" i="20"/>
  <c r="D130" i="20"/>
  <c r="D129" i="20"/>
  <c r="D128" i="20"/>
  <c r="D127" i="20"/>
  <c r="D126" i="20"/>
  <c r="D125" i="20"/>
  <c r="D124" i="20"/>
  <c r="D123" i="20"/>
  <c r="D122" i="20"/>
  <c r="D121" i="20"/>
  <c r="D120" i="20"/>
  <c r="D119" i="20"/>
  <c r="D118" i="20"/>
  <c r="D117" i="20"/>
  <c r="D116" i="20"/>
  <c r="D115" i="20"/>
  <c r="D114" i="20"/>
  <c r="D113" i="20"/>
  <c r="D112" i="20"/>
  <c r="D111" i="20"/>
  <c r="D110" i="20"/>
  <c r="D109" i="20"/>
  <c r="D108" i="20"/>
  <c r="D107" i="20"/>
  <c r="D106" i="20"/>
  <c r="D105" i="20"/>
  <c r="D104" i="20"/>
  <c r="D103" i="20"/>
  <c r="D102" i="20"/>
  <c r="D101" i="20"/>
  <c r="D100" i="20"/>
  <c r="D99" i="20"/>
  <c r="D98" i="20"/>
  <c r="D97" i="20"/>
  <c r="D96" i="20"/>
  <c r="D95" i="20"/>
  <c r="D94" i="20"/>
  <c r="D93" i="20"/>
  <c r="D92" i="20"/>
  <c r="D91" i="20"/>
  <c r="D90" i="20"/>
  <c r="D89" i="20"/>
  <c r="D88" i="20"/>
  <c r="D87" i="20"/>
  <c r="D86" i="20"/>
  <c r="D85" i="20"/>
  <c r="D84" i="20"/>
  <c r="D83" i="20"/>
  <c r="D82" i="20"/>
  <c r="D81" i="20"/>
  <c r="D80" i="20"/>
  <c r="D79" i="20"/>
  <c r="D78" i="20"/>
  <c r="D77" i="20"/>
  <c r="D76" i="20"/>
  <c r="D75" i="20"/>
  <c r="D74" i="20"/>
  <c r="D73" i="20"/>
  <c r="D72" i="20"/>
  <c r="D71" i="20"/>
  <c r="D70" i="20"/>
  <c r="D69" i="20"/>
  <c r="D68" i="20"/>
  <c r="D67" i="20"/>
  <c r="D66" i="20"/>
  <c r="D65" i="20"/>
  <c r="D64" i="20"/>
  <c r="D63" i="20"/>
  <c r="D62" i="20"/>
  <c r="D61" i="20"/>
  <c r="D60" i="20"/>
  <c r="D59" i="20"/>
  <c r="D58" i="20"/>
  <c r="D57" i="20"/>
  <c r="D56" i="20"/>
  <c r="D55" i="20"/>
  <c r="D54" i="20"/>
  <c r="D53" i="20"/>
  <c r="D52" i="20"/>
  <c r="D51" i="20"/>
  <c r="D50" i="20"/>
  <c r="D49" i="20"/>
  <c r="D48" i="20"/>
  <c r="D47" i="20"/>
  <c r="D46" i="20"/>
  <c r="D45" i="20"/>
  <c r="D44" i="20"/>
  <c r="D43" i="20"/>
  <c r="D42" i="20"/>
  <c r="D41" i="20"/>
  <c r="D40" i="20"/>
  <c r="D39" i="20"/>
  <c r="D38" i="20"/>
  <c r="D37" i="20"/>
  <c r="D36" i="20"/>
  <c r="D35" i="20"/>
  <c r="D34" i="20"/>
  <c r="D33" i="20"/>
  <c r="D32" i="20"/>
  <c r="D31" i="20"/>
  <c r="D30" i="20"/>
  <c r="D29" i="20"/>
  <c r="D28" i="20"/>
  <c r="D27" i="20"/>
  <c r="D26" i="20"/>
  <c r="D25" i="20"/>
  <c r="D24" i="20"/>
  <c r="D23" i="20"/>
  <c r="D22" i="20"/>
  <c r="D21" i="20"/>
  <c r="D20" i="20"/>
  <c r="AV66" i="50" s="1"/>
  <c r="D19" i="20"/>
  <c r="D18" i="20"/>
  <c r="D17" i="20"/>
  <c r="D16" i="20"/>
  <c r="D15" i="20"/>
  <c r="D14" i="20"/>
  <c r="D13" i="20"/>
  <c r="D12" i="20"/>
  <c r="D11" i="20"/>
  <c r="D10" i="20"/>
  <c r="D9" i="20"/>
  <c r="D8" i="20"/>
  <c r="D7" i="20"/>
  <c r="D166" i="45"/>
  <c r="D165" i="45"/>
  <c r="D164" i="45"/>
  <c r="D163" i="45"/>
  <c r="D162" i="45"/>
  <c r="D161" i="45"/>
  <c r="D160" i="45"/>
  <c r="D159" i="45"/>
  <c r="D158" i="45"/>
  <c r="D157" i="45"/>
  <c r="D156" i="45"/>
  <c r="D155" i="45"/>
  <c r="D154" i="45"/>
  <c r="D153" i="45"/>
  <c r="D152" i="45"/>
  <c r="D151" i="45"/>
  <c r="D150" i="45"/>
  <c r="D149" i="45"/>
  <c r="D148" i="45"/>
  <c r="D147" i="45"/>
  <c r="D146" i="45"/>
  <c r="D145" i="45"/>
  <c r="D144" i="45"/>
  <c r="D143" i="45"/>
  <c r="D142" i="45"/>
  <c r="D141" i="45"/>
  <c r="D140" i="45"/>
  <c r="D139" i="45"/>
  <c r="D138" i="45"/>
  <c r="D137" i="45"/>
  <c r="D136" i="45"/>
  <c r="D135" i="45"/>
  <c r="D134" i="45"/>
  <c r="D133" i="45"/>
  <c r="D132" i="45"/>
  <c r="D131" i="45"/>
  <c r="D130" i="45"/>
  <c r="D129" i="45"/>
  <c r="D128" i="45"/>
  <c r="D127" i="45"/>
  <c r="D126" i="45"/>
  <c r="D125" i="45"/>
  <c r="D124" i="45"/>
  <c r="D123" i="45"/>
  <c r="D122" i="45"/>
  <c r="D121" i="45"/>
  <c r="D120" i="45"/>
  <c r="D119" i="45"/>
  <c r="D118" i="45"/>
  <c r="D117" i="45"/>
  <c r="D116" i="45"/>
  <c r="D115" i="45"/>
  <c r="D114" i="45"/>
  <c r="D113" i="45"/>
  <c r="D112" i="45"/>
  <c r="D111" i="45"/>
  <c r="D110" i="45"/>
  <c r="D109" i="45"/>
  <c r="D108" i="45"/>
  <c r="D107" i="45"/>
  <c r="D106" i="45"/>
  <c r="D105" i="45"/>
  <c r="D104" i="45"/>
  <c r="D103" i="45"/>
  <c r="D102" i="45"/>
  <c r="D101" i="45"/>
  <c r="D100" i="45"/>
  <c r="D99" i="45"/>
  <c r="D98" i="45"/>
  <c r="D97" i="45"/>
  <c r="D96" i="45"/>
  <c r="D95" i="45"/>
  <c r="D94" i="45"/>
  <c r="D93" i="45"/>
  <c r="D92" i="45"/>
  <c r="D91" i="45"/>
  <c r="D90" i="45"/>
  <c r="D89" i="45"/>
  <c r="D88" i="45"/>
  <c r="D87" i="45"/>
  <c r="D86" i="45"/>
  <c r="D85" i="45"/>
  <c r="D84" i="45"/>
  <c r="D83" i="45"/>
  <c r="D82" i="45"/>
  <c r="D81" i="45"/>
  <c r="D80" i="45"/>
  <c r="D79" i="45"/>
  <c r="D78" i="45"/>
  <c r="D77" i="45"/>
  <c r="D76" i="45"/>
  <c r="D75" i="45"/>
  <c r="D74" i="45"/>
  <c r="D73" i="45"/>
  <c r="D72" i="45"/>
  <c r="D71" i="45"/>
  <c r="D70" i="45"/>
  <c r="D69" i="45"/>
  <c r="D68" i="45"/>
  <c r="D67" i="45"/>
  <c r="D66" i="45"/>
  <c r="D65" i="45"/>
  <c r="D64" i="45"/>
  <c r="D63" i="45"/>
  <c r="D62" i="45"/>
  <c r="D61" i="45"/>
  <c r="D60" i="45"/>
  <c r="D59" i="45"/>
  <c r="D58" i="45"/>
  <c r="D57" i="45"/>
  <c r="D56" i="45"/>
  <c r="D55" i="45"/>
  <c r="D54" i="45"/>
  <c r="D53" i="45"/>
  <c r="D52" i="45"/>
  <c r="D51" i="45"/>
  <c r="D50" i="45"/>
  <c r="D49" i="45"/>
  <c r="D48" i="45"/>
  <c r="D47" i="45"/>
  <c r="D46" i="45"/>
  <c r="D45" i="45"/>
  <c r="D44" i="45"/>
  <c r="D43" i="45"/>
  <c r="D42" i="45"/>
  <c r="D41" i="45"/>
  <c r="D40" i="45"/>
  <c r="D39" i="45"/>
  <c r="D38" i="45"/>
  <c r="D37" i="45"/>
  <c r="D36" i="45"/>
  <c r="D35" i="45"/>
  <c r="D34" i="45"/>
  <c r="D33" i="45"/>
  <c r="D32" i="45"/>
  <c r="D31" i="45"/>
  <c r="D30" i="45"/>
  <c r="D29" i="45"/>
  <c r="D28" i="45"/>
  <c r="D27" i="45"/>
  <c r="D26" i="45"/>
  <c r="D25" i="45"/>
  <c r="D24" i="45"/>
  <c r="D23" i="45"/>
  <c r="D22" i="45"/>
  <c r="D21" i="45"/>
  <c r="D20" i="45"/>
  <c r="AU66" i="50" s="1"/>
  <c r="D19" i="45"/>
  <c r="D18" i="45"/>
  <c r="D17" i="45"/>
  <c r="D16" i="45"/>
  <c r="D15" i="45"/>
  <c r="D14" i="45"/>
  <c r="D13" i="45"/>
  <c r="D12" i="45"/>
  <c r="D11" i="45"/>
  <c r="D10" i="45"/>
  <c r="D9" i="45"/>
  <c r="D8" i="45"/>
  <c r="D7" i="45"/>
  <c r="D188" i="24"/>
  <c r="D187" i="24"/>
  <c r="D186" i="24"/>
  <c r="D185" i="24"/>
  <c r="D184" i="24"/>
  <c r="D183" i="24"/>
  <c r="D182" i="24"/>
  <c r="D181" i="24"/>
  <c r="D180" i="24"/>
  <c r="D179" i="24"/>
  <c r="D178" i="24"/>
  <c r="D177" i="24"/>
  <c r="D176" i="24"/>
  <c r="D175" i="24"/>
  <c r="D174" i="24"/>
  <c r="D173" i="24"/>
  <c r="D172" i="24"/>
  <c r="D171" i="24"/>
  <c r="D170" i="24"/>
  <c r="D169" i="24"/>
  <c r="D168" i="24"/>
  <c r="D167" i="24"/>
  <c r="D166" i="24"/>
  <c r="D165" i="24"/>
  <c r="D164" i="24"/>
  <c r="D163" i="24"/>
  <c r="D162" i="24"/>
  <c r="D161" i="24"/>
  <c r="D160" i="24"/>
  <c r="D159" i="24"/>
  <c r="D158" i="24"/>
  <c r="D157" i="24"/>
  <c r="D156" i="24"/>
  <c r="D155" i="24"/>
  <c r="D154" i="24"/>
  <c r="D153" i="24"/>
  <c r="D152" i="24"/>
  <c r="D151" i="24"/>
  <c r="D150" i="24"/>
  <c r="D149" i="24"/>
  <c r="D148" i="24"/>
  <c r="D147" i="24"/>
  <c r="D146" i="24"/>
  <c r="D145" i="24"/>
  <c r="D144" i="24"/>
  <c r="D143" i="24"/>
  <c r="D142" i="24"/>
  <c r="D141" i="24"/>
  <c r="D140" i="24"/>
  <c r="D139" i="24"/>
  <c r="D138" i="24"/>
  <c r="D137" i="24"/>
  <c r="D136" i="24"/>
  <c r="D135" i="24"/>
  <c r="D134" i="24"/>
  <c r="D133" i="24"/>
  <c r="D132" i="24"/>
  <c r="D131" i="24"/>
  <c r="D130" i="24"/>
  <c r="D129" i="24"/>
  <c r="D128" i="24"/>
  <c r="D127" i="24"/>
  <c r="D126" i="24"/>
  <c r="D125" i="24"/>
  <c r="D124" i="24"/>
  <c r="D123" i="24"/>
  <c r="D122" i="24"/>
  <c r="D121" i="24"/>
  <c r="D120" i="24"/>
  <c r="D119" i="24"/>
  <c r="D118" i="24"/>
  <c r="D117" i="24"/>
  <c r="D116" i="24"/>
  <c r="D115" i="24"/>
  <c r="D114" i="24"/>
  <c r="D113" i="24"/>
  <c r="D112" i="24"/>
  <c r="D111" i="24"/>
  <c r="D110" i="24"/>
  <c r="D109" i="24"/>
  <c r="D108" i="24"/>
  <c r="D107" i="24"/>
  <c r="D106" i="24"/>
  <c r="D105" i="24"/>
  <c r="D104" i="24"/>
  <c r="D103" i="24"/>
  <c r="D102" i="24"/>
  <c r="D101" i="24"/>
  <c r="D100" i="24"/>
  <c r="D99" i="24"/>
  <c r="D98" i="24"/>
  <c r="D97" i="24"/>
  <c r="D96" i="24"/>
  <c r="D95" i="24"/>
  <c r="D94" i="24"/>
  <c r="D93" i="24"/>
  <c r="D92" i="24"/>
  <c r="D91" i="24"/>
  <c r="D90" i="24"/>
  <c r="D89" i="24"/>
  <c r="D88" i="24"/>
  <c r="D87" i="24"/>
  <c r="D86" i="24"/>
  <c r="D85" i="24"/>
  <c r="D84" i="24"/>
  <c r="D83" i="24"/>
  <c r="D82" i="24"/>
  <c r="D81" i="24"/>
  <c r="D80" i="24"/>
  <c r="D79" i="24"/>
  <c r="D78" i="24"/>
  <c r="D77" i="24"/>
  <c r="D76" i="24"/>
  <c r="D75" i="24"/>
  <c r="D74" i="24"/>
  <c r="D73" i="24"/>
  <c r="D72" i="24"/>
  <c r="D71" i="24"/>
  <c r="D70" i="24"/>
  <c r="D69" i="24"/>
  <c r="D68" i="24"/>
  <c r="D67" i="24"/>
  <c r="D66" i="24"/>
  <c r="D65" i="24"/>
  <c r="D64" i="24"/>
  <c r="D63" i="24"/>
  <c r="D62" i="24"/>
  <c r="D61" i="24"/>
  <c r="D60" i="24"/>
  <c r="D59" i="24"/>
  <c r="D58" i="24"/>
  <c r="D57" i="24"/>
  <c r="D56" i="24"/>
  <c r="D55" i="24"/>
  <c r="D54" i="24"/>
  <c r="D53" i="24"/>
  <c r="D52" i="24"/>
  <c r="D51" i="24"/>
  <c r="D50" i="24"/>
  <c r="D49" i="24"/>
  <c r="D48" i="24"/>
  <c r="D47" i="24"/>
  <c r="D46" i="24"/>
  <c r="D45" i="24"/>
  <c r="D44" i="24"/>
  <c r="AT66" i="50" s="1"/>
  <c r="D43" i="24"/>
  <c r="D42" i="24"/>
  <c r="D41" i="24"/>
  <c r="D40" i="24"/>
  <c r="D39" i="24"/>
  <c r="D38" i="24"/>
  <c r="D37" i="24"/>
  <c r="D36" i="24"/>
  <c r="D35" i="24"/>
  <c r="D34" i="24"/>
  <c r="D33" i="24"/>
  <c r="D32" i="24"/>
  <c r="D31" i="24"/>
  <c r="D30" i="24"/>
  <c r="D29" i="24"/>
  <c r="D28" i="24"/>
  <c r="D27" i="24"/>
  <c r="D26" i="24"/>
  <c r="D25" i="24"/>
  <c r="D24" i="24"/>
  <c r="D23" i="24"/>
  <c r="D22" i="24"/>
  <c r="D21" i="24"/>
  <c r="D20" i="24"/>
  <c r="D19" i="24"/>
  <c r="D18" i="24"/>
  <c r="D17" i="24"/>
  <c r="D16" i="24"/>
  <c r="D15" i="24"/>
  <c r="D14" i="24"/>
  <c r="D13" i="24"/>
  <c r="D12" i="24"/>
  <c r="D11" i="24"/>
  <c r="D10" i="24"/>
  <c r="D9" i="24"/>
  <c r="D8" i="24"/>
  <c r="D7" i="24"/>
  <c r="D192" i="46"/>
  <c r="D191" i="46"/>
  <c r="D190" i="46"/>
  <c r="D189" i="46"/>
  <c r="D188" i="46"/>
  <c r="D187" i="46"/>
  <c r="D186" i="46"/>
  <c r="D185" i="46"/>
  <c r="D184" i="46"/>
  <c r="D183" i="46"/>
  <c r="D182" i="46"/>
  <c r="D181" i="46"/>
  <c r="D180" i="46"/>
  <c r="D179" i="46"/>
  <c r="D178" i="46"/>
  <c r="D177" i="46"/>
  <c r="D176" i="46"/>
  <c r="D175" i="46"/>
  <c r="D174" i="46"/>
  <c r="D173" i="46"/>
  <c r="D172" i="46"/>
  <c r="D171" i="46"/>
  <c r="D170" i="46"/>
  <c r="D169" i="46"/>
  <c r="D168" i="46"/>
  <c r="D167" i="46"/>
  <c r="D166" i="46"/>
  <c r="D165" i="46"/>
  <c r="D164" i="46"/>
  <c r="D163" i="46"/>
  <c r="D162" i="46"/>
  <c r="D161" i="46"/>
  <c r="D160" i="46"/>
  <c r="D159" i="46"/>
  <c r="D158" i="46"/>
  <c r="D157" i="46"/>
  <c r="D156" i="46"/>
  <c r="D155" i="46"/>
  <c r="D154" i="46"/>
  <c r="D153" i="46"/>
  <c r="D152" i="46"/>
  <c r="D151" i="46"/>
  <c r="D150" i="46"/>
  <c r="D149" i="46"/>
  <c r="D148" i="46"/>
  <c r="D147" i="46"/>
  <c r="D146" i="46"/>
  <c r="D145" i="46"/>
  <c r="D144" i="46"/>
  <c r="D143" i="46"/>
  <c r="D142" i="46"/>
  <c r="D141" i="46"/>
  <c r="D140" i="46"/>
  <c r="D139" i="46"/>
  <c r="D138" i="46"/>
  <c r="D137" i="46"/>
  <c r="D136" i="46"/>
  <c r="D135" i="46"/>
  <c r="D134" i="46"/>
  <c r="D133" i="46"/>
  <c r="D132" i="46"/>
  <c r="D131" i="46"/>
  <c r="D130" i="46"/>
  <c r="D129" i="46"/>
  <c r="D128" i="46"/>
  <c r="D127" i="46"/>
  <c r="D126" i="46"/>
  <c r="D125" i="46"/>
  <c r="D124" i="46"/>
  <c r="D123" i="46"/>
  <c r="D122" i="46"/>
  <c r="D121" i="46"/>
  <c r="D120" i="46"/>
  <c r="D119" i="46"/>
  <c r="D118" i="46"/>
  <c r="D117" i="46"/>
  <c r="D116" i="46"/>
  <c r="D115" i="46"/>
  <c r="D114" i="46"/>
  <c r="D113" i="46"/>
  <c r="D112" i="46"/>
  <c r="D111" i="46"/>
  <c r="D110" i="46"/>
  <c r="D109" i="46"/>
  <c r="D108" i="46"/>
  <c r="D107" i="46"/>
  <c r="D106" i="46"/>
  <c r="D105" i="46"/>
  <c r="D104" i="46"/>
  <c r="D103" i="46"/>
  <c r="D102" i="46"/>
  <c r="D101" i="46"/>
  <c r="D100" i="46"/>
  <c r="D99" i="46"/>
  <c r="D98" i="46"/>
  <c r="D97" i="46"/>
  <c r="D96" i="46"/>
  <c r="D95" i="46"/>
  <c r="D94" i="46"/>
  <c r="D93" i="46"/>
  <c r="D92" i="46"/>
  <c r="D91" i="46"/>
  <c r="D90" i="46"/>
  <c r="D89" i="46"/>
  <c r="D88" i="46"/>
  <c r="D87" i="46"/>
  <c r="D86" i="46"/>
  <c r="D85" i="46"/>
  <c r="D84" i="46"/>
  <c r="D83" i="46"/>
  <c r="D82" i="46"/>
  <c r="D81" i="46"/>
  <c r="D80" i="46"/>
  <c r="D79" i="46"/>
  <c r="D78" i="46"/>
  <c r="D77" i="46"/>
  <c r="D76" i="46"/>
  <c r="D75" i="46"/>
  <c r="D74" i="46"/>
  <c r="D73" i="46"/>
  <c r="D72" i="46"/>
  <c r="D71" i="46"/>
  <c r="D70" i="46"/>
  <c r="D69" i="46"/>
  <c r="D68" i="46"/>
  <c r="D67" i="46"/>
  <c r="D66" i="46"/>
  <c r="D65" i="46"/>
  <c r="D64" i="46"/>
  <c r="D63" i="46"/>
  <c r="D62" i="46"/>
  <c r="D61" i="46"/>
  <c r="D60" i="46"/>
  <c r="D59" i="46"/>
  <c r="D58" i="46"/>
  <c r="D57" i="46"/>
  <c r="D56" i="46"/>
  <c r="D55" i="46"/>
  <c r="D54" i="46"/>
  <c r="D53" i="46"/>
  <c r="D52" i="46"/>
  <c r="D51" i="46"/>
  <c r="D50" i="46"/>
  <c r="D49" i="46"/>
  <c r="D48" i="46"/>
  <c r="D47" i="46"/>
  <c r="D46" i="46"/>
  <c r="D45" i="46"/>
  <c r="D44" i="46"/>
  <c r="AZ66" i="50" s="1"/>
  <c r="D43" i="46"/>
  <c r="D42" i="46"/>
  <c r="D41" i="46"/>
  <c r="D40" i="46"/>
  <c r="D39" i="46"/>
  <c r="D38" i="46"/>
  <c r="D37" i="46"/>
  <c r="D36" i="46"/>
  <c r="D35" i="46"/>
  <c r="D34" i="46"/>
  <c r="D33" i="46"/>
  <c r="D32" i="46"/>
  <c r="D31" i="46"/>
  <c r="D30" i="46"/>
  <c r="D29" i="46"/>
  <c r="D28" i="46"/>
  <c r="D27" i="46"/>
  <c r="D26" i="46"/>
  <c r="D25" i="46"/>
  <c r="D24" i="46"/>
  <c r="D23" i="46"/>
  <c r="D22" i="46"/>
  <c r="D21" i="46"/>
  <c r="D20" i="46"/>
  <c r="D19" i="46"/>
  <c r="D18" i="46"/>
  <c r="D17" i="46"/>
  <c r="D16" i="46"/>
  <c r="D15" i="46"/>
  <c r="D14" i="46"/>
  <c r="D13" i="46"/>
  <c r="D12" i="46"/>
  <c r="D11" i="46"/>
  <c r="D10" i="46"/>
  <c r="D9" i="46"/>
  <c r="D8" i="46"/>
  <c r="D7" i="46"/>
  <c r="AY8" i="50"/>
  <c r="AY13" i="50"/>
  <c r="AY16" i="50"/>
  <c r="AY32" i="50"/>
  <c r="AY53" i="50"/>
  <c r="AY80" i="50"/>
  <c r="E88" i="54"/>
  <c r="AY91" i="50"/>
  <c r="AY103" i="50"/>
  <c r="AY127" i="50"/>
  <c r="AY128" i="50"/>
  <c r="AY136" i="50"/>
  <c r="AY149" i="50"/>
  <c r="AY151" i="50"/>
  <c r="E160" i="54"/>
  <c r="AY163" i="50"/>
  <c r="AY156" i="50"/>
  <c r="AY155" i="50"/>
  <c r="AY144" i="50"/>
  <c r="AY143" i="50"/>
  <c r="AY141" i="50"/>
  <c r="AY135" i="50"/>
  <c r="AY131" i="50"/>
  <c r="AY123" i="50"/>
  <c r="AY120" i="50"/>
  <c r="AY118" i="50"/>
  <c r="AY96" i="50"/>
  <c r="AY93" i="50"/>
  <c r="AY92" i="50"/>
  <c r="AY83" i="50"/>
  <c r="AY76" i="50"/>
  <c r="AY72" i="50"/>
  <c r="AY63" i="50"/>
  <c r="AY62" i="50"/>
  <c r="AY59" i="50"/>
  <c r="AY51" i="50"/>
  <c r="AY48" i="50"/>
  <c r="AY24" i="50"/>
  <c r="AY22" i="50"/>
  <c r="AY12" i="50"/>
  <c r="AY11" i="50"/>
  <c r="F227" i="54"/>
  <c r="F191" i="54"/>
  <c r="E166" i="54"/>
  <c r="F99" i="54"/>
  <c r="F83" i="54"/>
  <c r="F71" i="54"/>
  <c r="A8" i="54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47" i="54" s="1"/>
  <c r="A148" i="54" s="1"/>
  <c r="A149" i="54" s="1"/>
  <c r="A150" i="54" s="1"/>
  <c r="A151" i="54" s="1"/>
  <c r="A152" i="54" s="1"/>
  <c r="A153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0" i="54" s="1"/>
  <c r="A181" i="54" s="1"/>
  <c r="A182" i="54" s="1"/>
  <c r="A183" i="54" s="1"/>
  <c r="A184" i="54" s="1"/>
  <c r="A185" i="54" s="1"/>
  <c r="A186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13" i="54" s="1"/>
  <c r="A214" i="54" s="1"/>
  <c r="A215" i="54" s="1"/>
  <c r="A216" i="54" s="1"/>
  <c r="A217" i="54" s="1"/>
  <c r="A218" i="54" s="1"/>
  <c r="A219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J13" i="54"/>
  <c r="K11" i="54"/>
  <c r="J11" i="54"/>
  <c r="F40" i="54" l="1"/>
  <c r="E76" i="54"/>
  <c r="F112" i="54"/>
  <c r="F111" i="54"/>
  <c r="F119" i="54"/>
  <c r="AY106" i="50"/>
  <c r="E93" i="54"/>
  <c r="F101" i="54"/>
  <c r="E141" i="54"/>
  <c r="F181" i="54"/>
  <c r="AY82" i="50"/>
  <c r="E202" i="54"/>
  <c r="E35" i="54"/>
  <c r="E172" i="54"/>
  <c r="F73" i="54"/>
  <c r="E153" i="54"/>
  <c r="E59" i="54"/>
  <c r="AY9" i="50"/>
  <c r="AY130" i="50"/>
  <c r="E58" i="54"/>
  <c r="AY26" i="50"/>
  <c r="E107" i="54"/>
  <c r="E34" i="54"/>
  <c r="E130" i="54"/>
  <c r="E11" i="54"/>
  <c r="E28" i="54"/>
  <c r="E124" i="54"/>
  <c r="E148" i="54"/>
  <c r="E196" i="54"/>
  <c r="E83" i="54"/>
  <c r="F122" i="54"/>
  <c r="F34" i="54"/>
  <c r="F50" i="54"/>
  <c r="F154" i="54"/>
  <c r="F210" i="54"/>
  <c r="F226" i="54"/>
  <c r="AY34" i="50"/>
  <c r="F38" i="54"/>
  <c r="AY114" i="50"/>
  <c r="F75" i="54"/>
  <c r="F87" i="54"/>
  <c r="F131" i="54"/>
  <c r="F155" i="54"/>
  <c r="F167" i="54"/>
  <c r="F203" i="54"/>
  <c r="F215" i="54"/>
  <c r="AY119" i="50"/>
  <c r="F179" i="54"/>
  <c r="F95" i="54"/>
  <c r="E81" i="54"/>
  <c r="E105" i="54"/>
  <c r="AY87" i="50"/>
  <c r="F143" i="54"/>
  <c r="F107" i="54"/>
  <c r="AY20" i="50"/>
  <c r="AY66" i="50"/>
  <c r="AX66" i="50" s="1"/>
  <c r="F64" i="54"/>
  <c r="F80" i="54"/>
  <c r="F184" i="54"/>
  <c r="G191" i="54"/>
  <c r="F224" i="54"/>
  <c r="F232" i="54"/>
  <c r="F109" i="54"/>
  <c r="E47" i="54"/>
  <c r="F234" i="54"/>
  <c r="AY25" i="50"/>
  <c r="F166" i="54"/>
  <c r="F61" i="54"/>
  <c r="AY109" i="50"/>
  <c r="G15" i="54"/>
  <c r="E77" i="54"/>
  <c r="E101" i="54"/>
  <c r="F113" i="54"/>
  <c r="F85" i="54"/>
  <c r="F174" i="54"/>
  <c r="F92" i="54"/>
  <c r="E117" i="54"/>
  <c r="E178" i="54"/>
  <c r="E165" i="54"/>
  <c r="AY68" i="50"/>
  <c r="G123" i="54"/>
  <c r="E190" i="54"/>
  <c r="E231" i="54"/>
  <c r="AY28" i="50"/>
  <c r="F56" i="54"/>
  <c r="E189" i="54"/>
  <c r="AY148" i="50"/>
  <c r="F212" i="54"/>
  <c r="E45" i="54"/>
  <c r="AY100" i="50"/>
  <c r="AY116" i="50"/>
  <c r="F44" i="54"/>
  <c r="E69" i="54"/>
  <c r="AY52" i="50"/>
  <c r="F169" i="54"/>
  <c r="F193" i="54"/>
  <c r="F201" i="54"/>
  <c r="G213" i="54"/>
  <c r="F217" i="54"/>
  <c r="F225" i="54"/>
  <c r="F21" i="54"/>
  <c r="F58" i="54"/>
  <c r="F89" i="54"/>
  <c r="F106" i="54"/>
  <c r="F141" i="54"/>
  <c r="F157" i="54"/>
  <c r="F202" i="54"/>
  <c r="F229" i="54"/>
  <c r="AY33" i="50"/>
  <c r="AY46" i="50"/>
  <c r="AY129" i="50"/>
  <c r="AY142" i="50"/>
  <c r="G99" i="54"/>
  <c r="F25" i="54"/>
  <c r="E46" i="54"/>
  <c r="F121" i="54"/>
  <c r="E142" i="54"/>
  <c r="F165" i="54"/>
  <c r="F186" i="54"/>
  <c r="G167" i="54"/>
  <c r="E95" i="54"/>
  <c r="F110" i="54"/>
  <c r="F214" i="54"/>
  <c r="F173" i="54"/>
  <c r="L13" i="54"/>
  <c r="F49" i="54"/>
  <c r="F70" i="54"/>
  <c r="F82" i="54"/>
  <c r="F126" i="54"/>
  <c r="AY38" i="50"/>
  <c r="AY81" i="50"/>
  <c r="E177" i="54"/>
  <c r="L14" i="54"/>
  <c r="E71" i="54"/>
  <c r="F153" i="54"/>
  <c r="F177" i="54"/>
  <c r="E14" i="54"/>
  <c r="E57" i="54"/>
  <c r="F114" i="54"/>
  <c r="F130" i="54"/>
  <c r="F198" i="54"/>
  <c r="F196" i="54"/>
  <c r="E223" i="54"/>
  <c r="E119" i="54"/>
  <c r="F47" i="54"/>
  <c r="E136" i="54"/>
  <c r="F148" i="54"/>
  <c r="F222" i="54"/>
  <c r="E214" i="54"/>
  <c r="F190" i="54"/>
  <c r="F136" i="54"/>
  <c r="E185" i="54"/>
  <c r="E129" i="54"/>
  <c r="AY40" i="50"/>
  <c r="AY64" i="50"/>
  <c r="AY88" i="50"/>
  <c r="AY112" i="50"/>
  <c r="AY160" i="50"/>
  <c r="F221" i="54"/>
  <c r="F205" i="54"/>
  <c r="F197" i="54"/>
  <c r="G177" i="54"/>
  <c r="F125" i="54"/>
  <c r="G107" i="54"/>
  <c r="G29" i="54"/>
  <c r="G36" i="54"/>
  <c r="F97" i="54"/>
  <c r="F140" i="54"/>
  <c r="F220" i="54"/>
  <c r="F200" i="54"/>
  <c r="AY56" i="50"/>
  <c r="AY104" i="50"/>
  <c r="AY152" i="50"/>
  <c r="G225" i="54"/>
  <c r="G201" i="54"/>
  <c r="G162" i="54"/>
  <c r="F100" i="54"/>
  <c r="F88" i="54"/>
  <c r="E112" i="54"/>
  <c r="F124" i="54"/>
  <c r="F172" i="54"/>
  <c r="G49" i="54"/>
  <c r="F52" i="54"/>
  <c r="E64" i="54"/>
  <c r="F76" i="54"/>
  <c r="E89" i="54"/>
  <c r="E208" i="54"/>
  <c r="G210" i="54"/>
  <c r="E226" i="54"/>
  <c r="E154" i="54"/>
  <c r="G111" i="54"/>
  <c r="E27" i="54"/>
  <c r="F160" i="54"/>
  <c r="F208" i="54"/>
  <c r="E233" i="54"/>
  <c r="E113" i="54"/>
  <c r="F77" i="54"/>
  <c r="F90" i="54"/>
  <c r="G143" i="54"/>
  <c r="G189" i="54"/>
  <c r="G224" i="54"/>
  <c r="G131" i="54"/>
  <c r="F102" i="54"/>
  <c r="G117" i="54"/>
  <c r="G155" i="54"/>
  <c r="G234" i="54"/>
  <c r="G69" i="54"/>
  <c r="G215" i="54"/>
  <c r="E53" i="54"/>
  <c r="E41" i="54"/>
  <c r="F53" i="54"/>
  <c r="E65" i="54"/>
  <c r="F78" i="54"/>
  <c r="F133" i="54"/>
  <c r="F145" i="54"/>
  <c r="E220" i="54"/>
  <c r="E79" i="54"/>
  <c r="F41" i="54"/>
  <c r="F54" i="54"/>
  <c r="F65" i="54"/>
  <c r="G133" i="54"/>
  <c r="G186" i="54"/>
  <c r="G222" i="54"/>
  <c r="E29" i="54"/>
  <c r="E43" i="54"/>
  <c r="F66" i="54"/>
  <c r="G81" i="54"/>
  <c r="E161" i="54"/>
  <c r="F233" i="54"/>
  <c r="E91" i="54"/>
  <c r="G141" i="54"/>
  <c r="F29" i="54"/>
  <c r="E137" i="54"/>
  <c r="E149" i="54"/>
  <c r="F161" i="54"/>
  <c r="G200" i="54"/>
  <c r="E209" i="54"/>
  <c r="E221" i="54"/>
  <c r="E32" i="54"/>
  <c r="F137" i="54"/>
  <c r="F149" i="54"/>
  <c r="F162" i="54"/>
  <c r="G150" i="54"/>
  <c r="AY17" i="50"/>
  <c r="AY29" i="50"/>
  <c r="AY101" i="50"/>
  <c r="AY113" i="50"/>
  <c r="AY125" i="50"/>
  <c r="G59" i="54"/>
  <c r="F138" i="54"/>
  <c r="F150" i="54"/>
  <c r="E151" i="54"/>
  <c r="G198" i="54"/>
  <c r="E100" i="54"/>
  <c r="E125" i="54"/>
  <c r="E184" i="54"/>
  <c r="E197" i="54"/>
  <c r="G37" i="54"/>
  <c r="AY19" i="50"/>
  <c r="AY43" i="50"/>
  <c r="F185" i="54"/>
  <c r="E173" i="54"/>
  <c r="G174" i="54"/>
  <c r="G217" i="54"/>
  <c r="E12" i="54"/>
  <c r="G31" i="54"/>
  <c r="G32" i="54"/>
  <c r="G71" i="54"/>
  <c r="E127" i="54"/>
  <c r="G153" i="54"/>
  <c r="G169" i="54"/>
  <c r="E187" i="54"/>
  <c r="E211" i="54"/>
  <c r="E13" i="54"/>
  <c r="E25" i="54"/>
  <c r="F128" i="54"/>
  <c r="E163" i="54"/>
  <c r="F188" i="54"/>
  <c r="G45" i="54"/>
  <c r="E55" i="54"/>
  <c r="G93" i="54"/>
  <c r="E103" i="54"/>
  <c r="G145" i="54"/>
  <c r="F164" i="54"/>
  <c r="G179" i="54"/>
  <c r="G203" i="54"/>
  <c r="E213" i="54"/>
  <c r="E24" i="54"/>
  <c r="G193" i="54"/>
  <c r="G83" i="54"/>
  <c r="F104" i="54"/>
  <c r="G119" i="54"/>
  <c r="G129" i="54"/>
  <c r="E139" i="54"/>
  <c r="G227" i="54"/>
  <c r="G33" i="54"/>
  <c r="E67" i="54"/>
  <c r="G165" i="54"/>
  <c r="G181" i="54"/>
  <c r="G188" i="54"/>
  <c r="G205" i="54"/>
  <c r="G212" i="54"/>
  <c r="P8" i="54"/>
  <c r="F68" i="54"/>
  <c r="G95" i="54"/>
  <c r="G105" i="54"/>
  <c r="E175" i="54"/>
  <c r="E199" i="54"/>
  <c r="G229" i="54"/>
  <c r="G47" i="54"/>
  <c r="G157" i="54"/>
  <c r="F176" i="54"/>
  <c r="F116" i="54"/>
  <c r="E201" i="54"/>
  <c r="F152" i="54"/>
  <c r="E225" i="54"/>
  <c r="G80" i="54"/>
  <c r="E75" i="54"/>
  <c r="E74" i="54"/>
  <c r="G68" i="54"/>
  <c r="E63" i="54"/>
  <c r="E62" i="54"/>
  <c r="G90" i="54"/>
  <c r="G89" i="54"/>
  <c r="F84" i="54"/>
  <c r="E84" i="54"/>
  <c r="G88" i="54"/>
  <c r="F35" i="54"/>
  <c r="L11" i="54"/>
  <c r="F23" i="54"/>
  <c r="E23" i="54"/>
  <c r="F74" i="54"/>
  <c r="G92" i="54"/>
  <c r="E87" i="54"/>
  <c r="E86" i="54"/>
  <c r="G97" i="54"/>
  <c r="G114" i="54"/>
  <c r="G113" i="54"/>
  <c r="F108" i="54"/>
  <c r="E108" i="54"/>
  <c r="G112" i="54"/>
  <c r="G176" i="54"/>
  <c r="E171" i="54"/>
  <c r="F170" i="54"/>
  <c r="E170" i="54"/>
  <c r="G22" i="54"/>
  <c r="E16" i="54"/>
  <c r="P9" i="54"/>
  <c r="G16" i="54"/>
  <c r="G28" i="54"/>
  <c r="E22" i="54"/>
  <c r="E52" i="54"/>
  <c r="F63" i="54"/>
  <c r="F51" i="54"/>
  <c r="E51" i="54"/>
  <c r="G73" i="54"/>
  <c r="G13" i="54"/>
  <c r="L16" i="54"/>
  <c r="F22" i="54"/>
  <c r="F30" i="54"/>
  <c r="E30" i="54"/>
  <c r="G63" i="54"/>
  <c r="F62" i="54"/>
  <c r="G85" i="54"/>
  <c r="G102" i="54"/>
  <c r="G101" i="54"/>
  <c r="F96" i="54"/>
  <c r="E96" i="54"/>
  <c r="G100" i="54"/>
  <c r="F19" i="54"/>
  <c r="P7" i="54"/>
  <c r="L7" i="54"/>
  <c r="P10" i="54"/>
  <c r="L10" i="54"/>
  <c r="G35" i="54"/>
  <c r="G57" i="54"/>
  <c r="G75" i="54"/>
  <c r="F86" i="54"/>
  <c r="G104" i="54"/>
  <c r="E99" i="54"/>
  <c r="E98" i="54"/>
  <c r="G109" i="54"/>
  <c r="G126" i="54"/>
  <c r="G125" i="54"/>
  <c r="F120" i="54"/>
  <c r="E120" i="54"/>
  <c r="G124" i="54"/>
  <c r="G138" i="54"/>
  <c r="G164" i="54"/>
  <c r="E159" i="54"/>
  <c r="F158" i="54"/>
  <c r="E158" i="54"/>
  <c r="G78" i="54"/>
  <c r="G77" i="54"/>
  <c r="F72" i="54"/>
  <c r="E72" i="54"/>
  <c r="G76" i="54"/>
  <c r="G30" i="54"/>
  <c r="E31" i="54"/>
  <c r="G42" i="54"/>
  <c r="G41" i="54"/>
  <c r="F36" i="54"/>
  <c r="E36" i="54"/>
  <c r="L12" i="54"/>
  <c r="F42" i="54"/>
  <c r="G87" i="54"/>
  <c r="F98" i="54"/>
  <c r="G116" i="54"/>
  <c r="E111" i="54"/>
  <c r="E110" i="54"/>
  <c r="G121" i="54"/>
  <c r="G152" i="54"/>
  <c r="E147" i="54"/>
  <c r="F146" i="54"/>
  <c r="E146" i="54"/>
  <c r="L18" i="54"/>
  <c r="G24" i="54"/>
  <c r="E18" i="54"/>
  <c r="G128" i="54"/>
  <c r="E123" i="54"/>
  <c r="E122" i="54"/>
  <c r="G140" i="54"/>
  <c r="E135" i="54"/>
  <c r="F134" i="54"/>
  <c r="E134" i="54"/>
  <c r="E19" i="54"/>
  <c r="L8" i="54"/>
  <c r="E8" i="54"/>
  <c r="G14" i="54"/>
  <c r="G54" i="54"/>
  <c r="G53" i="54"/>
  <c r="F48" i="54"/>
  <c r="E48" i="54"/>
  <c r="G52" i="54"/>
  <c r="G19" i="54"/>
  <c r="G48" i="54"/>
  <c r="G21" i="54"/>
  <c r="L15" i="54"/>
  <c r="F27" i="54"/>
  <c r="E15" i="54"/>
  <c r="F32" i="54"/>
  <c r="G26" i="54"/>
  <c r="F20" i="54"/>
  <c r="E20" i="54"/>
  <c r="G25" i="54"/>
  <c r="G39" i="54"/>
  <c r="F33" i="54"/>
  <c r="E33" i="54"/>
  <c r="E40" i="54"/>
  <c r="F39" i="54"/>
  <c r="E39" i="54"/>
  <c r="G61" i="54"/>
  <c r="G44" i="54"/>
  <c r="E38" i="54"/>
  <c r="E9" i="54"/>
  <c r="G20" i="54"/>
  <c r="G51" i="54"/>
  <c r="G56" i="54"/>
  <c r="E50" i="54"/>
  <c r="G66" i="54"/>
  <c r="G65" i="54"/>
  <c r="F60" i="54"/>
  <c r="E60" i="54"/>
  <c r="G64" i="54"/>
  <c r="G40" i="54"/>
  <c r="F45" i="54"/>
  <c r="F57" i="54"/>
  <c r="F69" i="54"/>
  <c r="F81" i="54"/>
  <c r="F93" i="54"/>
  <c r="F105" i="54"/>
  <c r="F117" i="54"/>
  <c r="F129" i="54"/>
  <c r="G136" i="54"/>
  <c r="G148" i="54"/>
  <c r="G160" i="54"/>
  <c r="G172" i="54"/>
  <c r="E182" i="54"/>
  <c r="G184" i="54"/>
  <c r="E194" i="54"/>
  <c r="G196" i="54"/>
  <c r="E206" i="54"/>
  <c r="G208" i="54"/>
  <c r="E218" i="54"/>
  <c r="G220" i="54"/>
  <c r="E230" i="54"/>
  <c r="G232" i="54"/>
  <c r="F206" i="54"/>
  <c r="F230" i="54"/>
  <c r="F24" i="54"/>
  <c r="F28" i="54"/>
  <c r="F31" i="54"/>
  <c r="G38" i="54"/>
  <c r="F43" i="54"/>
  <c r="G50" i="54"/>
  <c r="F55" i="54"/>
  <c r="G62" i="54"/>
  <c r="F67" i="54"/>
  <c r="G74" i="54"/>
  <c r="F79" i="54"/>
  <c r="G86" i="54"/>
  <c r="F91" i="54"/>
  <c r="G98" i="54"/>
  <c r="F103" i="54"/>
  <c r="G110" i="54"/>
  <c r="F115" i="54"/>
  <c r="G122" i="54"/>
  <c r="F127" i="54"/>
  <c r="E132" i="54"/>
  <c r="G134" i="54"/>
  <c r="F139" i="54"/>
  <c r="E144" i="54"/>
  <c r="G146" i="54"/>
  <c r="F151" i="54"/>
  <c r="E156" i="54"/>
  <c r="G158" i="54"/>
  <c r="F163" i="54"/>
  <c r="E168" i="54"/>
  <c r="G170" i="54"/>
  <c r="F175" i="54"/>
  <c r="E180" i="54"/>
  <c r="G182" i="54"/>
  <c r="F187" i="54"/>
  <c r="E192" i="54"/>
  <c r="G194" i="54"/>
  <c r="F199" i="54"/>
  <c r="E204" i="54"/>
  <c r="G206" i="54"/>
  <c r="F211" i="54"/>
  <c r="E216" i="54"/>
  <c r="G218" i="54"/>
  <c r="F223" i="54"/>
  <c r="E228" i="54"/>
  <c r="G230" i="54"/>
  <c r="F182" i="54"/>
  <c r="F194" i="54"/>
  <c r="F218" i="54"/>
  <c r="G18" i="54"/>
  <c r="G34" i="54"/>
  <c r="G43" i="54"/>
  <c r="G55" i="54"/>
  <c r="G67" i="54"/>
  <c r="G79" i="54"/>
  <c r="G91" i="54"/>
  <c r="G103" i="54"/>
  <c r="G115" i="54"/>
  <c r="G127" i="54"/>
  <c r="F132" i="54"/>
  <c r="G139" i="54"/>
  <c r="F144" i="54"/>
  <c r="G151" i="54"/>
  <c r="F156" i="54"/>
  <c r="G163" i="54"/>
  <c r="F168" i="54"/>
  <c r="G175" i="54"/>
  <c r="F180" i="54"/>
  <c r="G187" i="54"/>
  <c r="F192" i="54"/>
  <c r="G199" i="54"/>
  <c r="F204" i="54"/>
  <c r="G211" i="54"/>
  <c r="F216" i="54"/>
  <c r="G223" i="54"/>
  <c r="F228" i="54"/>
  <c r="G60" i="54"/>
  <c r="E70" i="54"/>
  <c r="G72" i="54"/>
  <c r="E82" i="54"/>
  <c r="G84" i="54"/>
  <c r="E94" i="54"/>
  <c r="G96" i="54"/>
  <c r="E106" i="54"/>
  <c r="G108" i="54"/>
  <c r="E118" i="54"/>
  <c r="G120" i="54"/>
  <c r="G132" i="54"/>
  <c r="G144" i="54"/>
  <c r="G156" i="54"/>
  <c r="G168" i="54"/>
  <c r="G180" i="54"/>
  <c r="G192" i="54"/>
  <c r="G204" i="54"/>
  <c r="G216" i="54"/>
  <c r="G228" i="54"/>
  <c r="G137" i="54"/>
  <c r="G149" i="54"/>
  <c r="G161" i="54"/>
  <c r="G173" i="54"/>
  <c r="E183" i="54"/>
  <c r="G185" i="54"/>
  <c r="E195" i="54"/>
  <c r="G197" i="54"/>
  <c r="E207" i="54"/>
  <c r="G209" i="54"/>
  <c r="E219" i="54"/>
  <c r="G221" i="54"/>
  <c r="G233" i="54"/>
  <c r="G27" i="54"/>
  <c r="E44" i="54"/>
  <c r="G46" i="54"/>
  <c r="E56" i="54"/>
  <c r="G58" i="54"/>
  <c r="E68" i="54"/>
  <c r="G70" i="54"/>
  <c r="E80" i="54"/>
  <c r="G82" i="54"/>
  <c r="E92" i="54"/>
  <c r="G94" i="54"/>
  <c r="E104" i="54"/>
  <c r="G106" i="54"/>
  <c r="E116" i="54"/>
  <c r="G118" i="54"/>
  <c r="F123" i="54"/>
  <c r="E128" i="54"/>
  <c r="G130" i="54"/>
  <c r="F135" i="54"/>
  <c r="E140" i="54"/>
  <c r="G142" i="54"/>
  <c r="F147" i="54"/>
  <c r="E152" i="54"/>
  <c r="G154" i="54"/>
  <c r="F159" i="54"/>
  <c r="E164" i="54"/>
  <c r="G166" i="54"/>
  <c r="F171" i="54"/>
  <c r="E176" i="54"/>
  <c r="G178" i="54"/>
  <c r="F183" i="54"/>
  <c r="E188" i="54"/>
  <c r="G190" i="54"/>
  <c r="F195" i="54"/>
  <c r="E200" i="54"/>
  <c r="G202" i="54"/>
  <c r="F207" i="54"/>
  <c r="E212" i="54"/>
  <c r="G214" i="54"/>
  <c r="F219" i="54"/>
  <c r="E224" i="54"/>
  <c r="G226" i="54"/>
  <c r="F231" i="54"/>
  <c r="E17" i="54"/>
  <c r="E21" i="54"/>
  <c r="G23" i="54"/>
  <c r="E26" i="54"/>
  <c r="E37" i="54"/>
  <c r="E49" i="54"/>
  <c r="E61" i="54"/>
  <c r="E73" i="54"/>
  <c r="E85" i="54"/>
  <c r="E97" i="54"/>
  <c r="E109" i="54"/>
  <c r="E121" i="54"/>
  <c r="E133" i="54"/>
  <c r="G135" i="54"/>
  <c r="E145" i="54"/>
  <c r="G147" i="54"/>
  <c r="E157" i="54"/>
  <c r="G159" i="54"/>
  <c r="E169" i="54"/>
  <c r="G171" i="54"/>
  <c r="E181" i="54"/>
  <c r="G183" i="54"/>
  <c r="E193" i="54"/>
  <c r="G195" i="54"/>
  <c r="E205" i="54"/>
  <c r="G207" i="54"/>
  <c r="E217" i="54"/>
  <c r="G219" i="54"/>
  <c r="E229" i="54"/>
  <c r="G231" i="54"/>
  <c r="E10" i="54"/>
  <c r="G17" i="54"/>
  <c r="E42" i="54"/>
  <c r="E54" i="54"/>
  <c r="E66" i="54"/>
  <c r="E78" i="54"/>
  <c r="E90" i="54"/>
  <c r="E102" i="54"/>
  <c r="E114" i="54"/>
  <c r="E126" i="54"/>
  <c r="E138" i="54"/>
  <c r="E150" i="54"/>
  <c r="E162" i="54"/>
  <c r="E174" i="54"/>
  <c r="E186" i="54"/>
  <c r="E198" i="54"/>
  <c r="E210" i="54"/>
  <c r="E222" i="54"/>
  <c r="E234" i="54"/>
  <c r="E131" i="54"/>
  <c r="E143" i="54"/>
  <c r="E155" i="54"/>
  <c r="E167" i="54"/>
  <c r="E179" i="54"/>
  <c r="E191" i="54"/>
  <c r="E203" i="54"/>
  <c r="E215" i="54"/>
  <c r="E227" i="54"/>
  <c r="K17" i="54"/>
  <c r="J16" i="54"/>
  <c r="K12" i="54"/>
  <c r="J8" i="54"/>
  <c r="K14" i="54"/>
  <c r="J10" i="54"/>
  <c r="J9" i="54"/>
  <c r="K7" i="54"/>
  <c r="J15" i="54"/>
  <c r="J14" i="54"/>
  <c r="J12" i="54"/>
  <c r="J18" i="54"/>
  <c r="K16" i="54"/>
  <c r="K13" i="54"/>
  <c r="K8" i="54"/>
  <c r="J17" i="54"/>
  <c r="J7" i="54"/>
  <c r="K15" i="54"/>
  <c r="K10" i="54"/>
  <c r="K9" i="54"/>
  <c r="K18" i="54"/>
  <c r="BF66" i="50" l="1"/>
  <c r="L23" i="54"/>
  <c r="L33" i="54"/>
  <c r="L27" i="54"/>
  <c r="L29" i="54"/>
  <c r="P27" i="54"/>
  <c r="P24" i="54"/>
  <c r="P25" i="54"/>
  <c r="P26" i="54"/>
  <c r="L30" i="54"/>
  <c r="L26" i="54"/>
  <c r="L32" i="54"/>
  <c r="L34" i="54"/>
  <c r="L25" i="54"/>
  <c r="L31" i="54"/>
  <c r="L24" i="54"/>
  <c r="L28" i="54"/>
  <c r="K27" i="54"/>
  <c r="K33" i="54"/>
  <c r="K29" i="54"/>
  <c r="J31" i="54"/>
  <c r="K26" i="54"/>
  <c r="J34" i="54"/>
  <c r="K25" i="54"/>
  <c r="J23" i="54"/>
  <c r="J24" i="54"/>
  <c r="J32" i="54"/>
  <c r="J26" i="54"/>
  <c r="J27" i="54"/>
  <c r="K32" i="54"/>
  <c r="K31" i="54"/>
  <c r="K23" i="54"/>
  <c r="J28" i="54"/>
  <c r="J33" i="54"/>
  <c r="K24" i="54"/>
  <c r="J30" i="54"/>
  <c r="K34" i="54"/>
  <c r="K28" i="54"/>
  <c r="J29" i="54"/>
  <c r="J25" i="54"/>
  <c r="K30" i="54"/>
  <c r="X22" i="50" l="1"/>
  <c r="V22" i="50"/>
  <c r="T22" i="50"/>
  <c r="R22" i="50"/>
  <c r="P22" i="50"/>
  <c r="J22" i="50"/>
  <c r="H22" i="50"/>
  <c r="F22" i="50"/>
  <c r="D22" i="50"/>
  <c r="P70" i="50" l="1"/>
  <c r="P78" i="50" s="1"/>
  <c r="P30" i="50"/>
  <c r="T30" i="50"/>
  <c r="T70" i="50"/>
  <c r="T78" i="50" s="1"/>
  <c r="X30" i="50"/>
  <c r="X70" i="50"/>
  <c r="X78" i="50" s="1"/>
  <c r="D70" i="50"/>
  <c r="D78" i="50" s="1"/>
  <c r="D30" i="50"/>
  <c r="R70" i="50"/>
  <c r="R78" i="50" s="1"/>
  <c r="R30" i="50"/>
  <c r="V30" i="50"/>
  <c r="V70" i="50"/>
  <c r="V78" i="50" s="1"/>
  <c r="F70" i="50"/>
  <c r="F78" i="50" s="1"/>
  <c r="F30" i="50"/>
  <c r="H70" i="50"/>
  <c r="H78" i="50" s="1"/>
  <c r="H30" i="50"/>
  <c r="J70" i="50"/>
  <c r="J78" i="50" s="1"/>
  <c r="J30" i="50"/>
  <c r="C387" i="52"/>
  <c r="B387" i="52"/>
  <c r="C386" i="52"/>
  <c r="B386" i="52"/>
  <c r="C385" i="52"/>
  <c r="B385" i="52"/>
  <c r="C384" i="52"/>
  <c r="B384" i="52"/>
  <c r="C383" i="52"/>
  <c r="B383" i="52"/>
  <c r="U382" i="52"/>
  <c r="C382" i="52"/>
  <c r="B382" i="52"/>
  <c r="C381" i="52"/>
  <c r="B381" i="52"/>
  <c r="U381" i="52" s="1"/>
  <c r="C380" i="52"/>
  <c r="B380" i="52"/>
  <c r="U379" i="52"/>
  <c r="C379" i="52"/>
  <c r="B379" i="52"/>
  <c r="C378" i="52"/>
  <c r="B378" i="52"/>
  <c r="C377" i="52"/>
  <c r="B377" i="52"/>
  <c r="C376" i="52"/>
  <c r="B376" i="52"/>
  <c r="C375" i="52"/>
  <c r="B375" i="52"/>
  <c r="C374" i="52"/>
  <c r="B374" i="52"/>
  <c r="C373" i="52"/>
  <c r="B373" i="52"/>
  <c r="C372" i="52"/>
  <c r="B372" i="52"/>
  <c r="C371" i="52"/>
  <c r="B371" i="52"/>
  <c r="C370" i="52"/>
  <c r="B370" i="52"/>
  <c r="C369" i="52"/>
  <c r="B369" i="52"/>
  <c r="C368" i="52"/>
  <c r="B368" i="52"/>
  <c r="C367" i="52"/>
  <c r="B367" i="52"/>
  <c r="C366" i="52"/>
  <c r="B366" i="52"/>
  <c r="C365" i="52"/>
  <c r="B365" i="52"/>
  <c r="C364" i="52"/>
  <c r="B364" i="52"/>
  <c r="C363" i="52"/>
  <c r="B363" i="52"/>
  <c r="C362" i="52"/>
  <c r="B362" i="52"/>
  <c r="C361" i="52"/>
  <c r="B361" i="52"/>
  <c r="C360" i="52"/>
  <c r="B360" i="52"/>
  <c r="C359" i="52"/>
  <c r="B359" i="52"/>
  <c r="C358" i="52"/>
  <c r="B358" i="52"/>
  <c r="C357" i="52"/>
  <c r="B357" i="52"/>
  <c r="C356" i="52"/>
  <c r="B356" i="52"/>
  <c r="C355" i="52"/>
  <c r="B355" i="52"/>
  <c r="C354" i="52"/>
  <c r="B354" i="52"/>
  <c r="C353" i="52"/>
  <c r="B353" i="52"/>
  <c r="C352" i="52"/>
  <c r="B352" i="52"/>
  <c r="C351" i="52"/>
  <c r="B351" i="52"/>
  <c r="C350" i="52"/>
  <c r="B350" i="52"/>
  <c r="C349" i="52"/>
  <c r="B349" i="52"/>
  <c r="C348" i="52"/>
  <c r="B348" i="52"/>
  <c r="C347" i="52"/>
  <c r="B347" i="52"/>
  <c r="C346" i="52"/>
  <c r="B346" i="52"/>
  <c r="C345" i="52"/>
  <c r="B345" i="52"/>
  <c r="C344" i="52"/>
  <c r="B344" i="52"/>
  <c r="C343" i="52"/>
  <c r="B343" i="52"/>
  <c r="C342" i="52"/>
  <c r="B342" i="52"/>
  <c r="C341" i="52"/>
  <c r="B341" i="52"/>
  <c r="C340" i="52"/>
  <c r="B340" i="52"/>
  <c r="C339" i="52"/>
  <c r="B339" i="52"/>
  <c r="C338" i="52"/>
  <c r="B338" i="52"/>
  <c r="C337" i="52"/>
  <c r="B337" i="52"/>
  <c r="C336" i="52"/>
  <c r="B336" i="52"/>
  <c r="C335" i="52"/>
  <c r="B335" i="52"/>
  <c r="C334" i="52"/>
  <c r="B334" i="52"/>
  <c r="C333" i="52"/>
  <c r="B333" i="52"/>
  <c r="C332" i="52"/>
  <c r="B332" i="52"/>
  <c r="C331" i="52"/>
  <c r="B331" i="52"/>
  <c r="C330" i="52"/>
  <c r="B330" i="52"/>
  <c r="C329" i="52"/>
  <c r="B329" i="52"/>
  <c r="C328" i="52"/>
  <c r="B328" i="52"/>
  <c r="C327" i="52"/>
  <c r="B327" i="52"/>
  <c r="C326" i="52"/>
  <c r="B326" i="52"/>
  <c r="C325" i="52"/>
  <c r="B325" i="52"/>
  <c r="C324" i="52"/>
  <c r="B324" i="52"/>
  <c r="C323" i="52"/>
  <c r="B323" i="52"/>
  <c r="C322" i="52"/>
  <c r="B322" i="52"/>
  <c r="C321" i="52"/>
  <c r="B321" i="52"/>
  <c r="C320" i="52"/>
  <c r="B320" i="52"/>
  <c r="C319" i="52"/>
  <c r="B319" i="52"/>
  <c r="C318" i="52"/>
  <c r="B318" i="52"/>
  <c r="C317" i="52"/>
  <c r="B317" i="52"/>
  <c r="C316" i="52"/>
  <c r="B316" i="52"/>
  <c r="C315" i="52"/>
  <c r="B315" i="52"/>
  <c r="C314" i="52"/>
  <c r="B314" i="52"/>
  <c r="C313" i="52"/>
  <c r="B313" i="52"/>
  <c r="C312" i="52"/>
  <c r="B312" i="52"/>
  <c r="C311" i="52"/>
  <c r="B311" i="52"/>
  <c r="C310" i="52"/>
  <c r="B310" i="52"/>
  <c r="C309" i="52"/>
  <c r="B309" i="52"/>
  <c r="C308" i="52"/>
  <c r="B308" i="52"/>
  <c r="C307" i="52"/>
  <c r="B307" i="52"/>
  <c r="C306" i="52"/>
  <c r="B306" i="52"/>
  <c r="C305" i="52"/>
  <c r="B305" i="52"/>
  <c r="C304" i="52"/>
  <c r="B304" i="52"/>
  <c r="C303" i="52"/>
  <c r="B303" i="52"/>
  <c r="C302" i="52"/>
  <c r="B302" i="52"/>
  <c r="C301" i="52"/>
  <c r="B301" i="52"/>
  <c r="C300" i="52"/>
  <c r="B300" i="52"/>
  <c r="C299" i="52"/>
  <c r="B299" i="52"/>
  <c r="C298" i="52"/>
  <c r="B298" i="52"/>
  <c r="C297" i="52"/>
  <c r="B297" i="52"/>
  <c r="C296" i="52"/>
  <c r="B296" i="52"/>
  <c r="C295" i="52"/>
  <c r="B295" i="52"/>
  <c r="C294" i="52"/>
  <c r="B294" i="52"/>
  <c r="C293" i="52"/>
  <c r="B293" i="52"/>
  <c r="C292" i="52"/>
  <c r="B292" i="52"/>
  <c r="C291" i="52"/>
  <c r="B291" i="52"/>
  <c r="C290" i="52"/>
  <c r="B290" i="52"/>
  <c r="C289" i="52"/>
  <c r="B289" i="52"/>
  <c r="C288" i="52"/>
  <c r="B288" i="52"/>
  <c r="C287" i="52"/>
  <c r="B287" i="52"/>
  <c r="C286" i="52"/>
  <c r="B286" i="52"/>
  <c r="C285" i="52"/>
  <c r="B285" i="52"/>
  <c r="C284" i="52"/>
  <c r="B284" i="52"/>
  <c r="C283" i="52"/>
  <c r="B283" i="52"/>
  <c r="C282" i="52"/>
  <c r="B282" i="52"/>
  <c r="C281" i="52"/>
  <c r="B281" i="52"/>
  <c r="C280" i="52"/>
  <c r="B280" i="52"/>
  <c r="C279" i="52"/>
  <c r="B279" i="52"/>
  <c r="C278" i="52"/>
  <c r="B278" i="52"/>
  <c r="C277" i="52"/>
  <c r="B277" i="52"/>
  <c r="C276" i="52"/>
  <c r="B276" i="52"/>
  <c r="C275" i="52"/>
  <c r="B275" i="52"/>
  <c r="C274" i="52"/>
  <c r="B274" i="52"/>
  <c r="C273" i="52"/>
  <c r="B273" i="52"/>
  <c r="C272" i="52"/>
  <c r="B272" i="52"/>
  <c r="C271" i="52"/>
  <c r="B271" i="52"/>
  <c r="C270" i="52"/>
  <c r="B270" i="52"/>
  <c r="C269" i="52"/>
  <c r="B269" i="52"/>
  <c r="C268" i="52"/>
  <c r="B268" i="52"/>
  <c r="C267" i="52"/>
  <c r="B267" i="52"/>
  <c r="C266" i="52"/>
  <c r="B266" i="52"/>
  <c r="C265" i="52"/>
  <c r="B265" i="52"/>
  <c r="C264" i="52"/>
  <c r="B264" i="52"/>
  <c r="C263" i="52"/>
  <c r="B263" i="52"/>
  <c r="C262" i="52"/>
  <c r="B262" i="52"/>
  <c r="C261" i="52"/>
  <c r="B261" i="52"/>
  <c r="C260" i="52"/>
  <c r="B260" i="52"/>
  <c r="C259" i="52"/>
  <c r="B259" i="52"/>
  <c r="C258" i="52"/>
  <c r="B258" i="52"/>
  <c r="C257" i="52"/>
  <c r="B257" i="52"/>
  <c r="C256" i="52"/>
  <c r="B256" i="52"/>
  <c r="C255" i="52"/>
  <c r="B255" i="52"/>
  <c r="C254" i="52"/>
  <c r="B254" i="52"/>
  <c r="C253" i="52"/>
  <c r="B253" i="52"/>
  <c r="C252" i="52"/>
  <c r="B252" i="52"/>
  <c r="C251" i="52"/>
  <c r="B251" i="52"/>
  <c r="C250" i="52"/>
  <c r="B250" i="52"/>
  <c r="C249" i="52"/>
  <c r="B249" i="52"/>
  <c r="C248" i="52"/>
  <c r="B248" i="52"/>
  <c r="C247" i="52"/>
  <c r="B247" i="52"/>
  <c r="C246" i="52"/>
  <c r="B246" i="52"/>
  <c r="C245" i="52"/>
  <c r="B245" i="52"/>
  <c r="C244" i="52"/>
  <c r="B244" i="52"/>
  <c r="C243" i="52"/>
  <c r="B243" i="52"/>
  <c r="C242" i="52"/>
  <c r="B242" i="52"/>
  <c r="C241" i="52"/>
  <c r="B241" i="52"/>
  <c r="C240" i="52"/>
  <c r="B240" i="52"/>
  <c r="C239" i="52"/>
  <c r="B239" i="52"/>
  <c r="C238" i="52"/>
  <c r="B238" i="52"/>
  <c r="C237" i="52"/>
  <c r="B237" i="52"/>
  <c r="C236" i="52"/>
  <c r="B236" i="52"/>
  <c r="C235" i="52"/>
  <c r="B235" i="52"/>
  <c r="C234" i="52"/>
  <c r="B234" i="52"/>
  <c r="C233" i="52"/>
  <c r="B233" i="52"/>
  <c r="C232" i="52"/>
  <c r="B232" i="52"/>
  <c r="C231" i="52"/>
  <c r="B231" i="52"/>
  <c r="C230" i="52"/>
  <c r="B230" i="52"/>
  <c r="C229" i="52"/>
  <c r="B229" i="52"/>
  <c r="C228" i="52"/>
  <c r="B228" i="52"/>
  <c r="C227" i="52"/>
  <c r="B227" i="52"/>
  <c r="C226" i="52"/>
  <c r="B226" i="52"/>
  <c r="C225" i="52"/>
  <c r="B225" i="52"/>
  <c r="C224" i="52"/>
  <c r="B224" i="52"/>
  <c r="C223" i="52"/>
  <c r="B223" i="52"/>
  <c r="C222" i="52"/>
  <c r="B222" i="52"/>
  <c r="C221" i="52"/>
  <c r="B221" i="52"/>
  <c r="C220" i="52"/>
  <c r="B220" i="52"/>
  <c r="C219" i="52"/>
  <c r="B219" i="52"/>
  <c r="C218" i="52"/>
  <c r="B218" i="52"/>
  <c r="C217" i="52"/>
  <c r="B217" i="52"/>
  <c r="C216" i="52"/>
  <c r="B216" i="52"/>
  <c r="C215" i="52"/>
  <c r="B215" i="52"/>
  <c r="C214" i="52"/>
  <c r="B214" i="52"/>
  <c r="C213" i="52"/>
  <c r="B213" i="52"/>
  <c r="C212" i="52"/>
  <c r="B212" i="52"/>
  <c r="C211" i="52"/>
  <c r="B211" i="52"/>
  <c r="C210" i="52"/>
  <c r="B210" i="52"/>
  <c r="C209" i="52"/>
  <c r="B209" i="52"/>
  <c r="C208" i="52"/>
  <c r="B208" i="52"/>
  <c r="C207" i="52"/>
  <c r="B207" i="52"/>
  <c r="C206" i="52"/>
  <c r="B206" i="52"/>
  <c r="C205" i="52"/>
  <c r="B205" i="52"/>
  <c r="C204" i="52"/>
  <c r="B204" i="52"/>
  <c r="C203" i="52"/>
  <c r="B203" i="52"/>
  <c r="C202" i="52"/>
  <c r="B202" i="52"/>
  <c r="C201" i="52"/>
  <c r="B201" i="52"/>
  <c r="C200" i="52"/>
  <c r="B200" i="52"/>
  <c r="C199" i="52"/>
  <c r="B199" i="52"/>
  <c r="C198" i="52"/>
  <c r="B198" i="52"/>
  <c r="C197" i="52"/>
  <c r="B197" i="52"/>
  <c r="C196" i="52"/>
  <c r="B196" i="52"/>
  <c r="C195" i="52"/>
  <c r="B195" i="52"/>
  <c r="C194" i="52"/>
  <c r="B194" i="52"/>
  <c r="C193" i="52"/>
  <c r="B193" i="52"/>
  <c r="C192" i="52"/>
  <c r="B192" i="52"/>
  <c r="C191" i="52"/>
  <c r="B191" i="52"/>
  <c r="C190" i="52"/>
  <c r="B190" i="52"/>
  <c r="C189" i="52"/>
  <c r="B189" i="52"/>
  <c r="C188" i="52"/>
  <c r="B188" i="52"/>
  <c r="C187" i="52"/>
  <c r="B187" i="52"/>
  <c r="C186" i="52"/>
  <c r="B186" i="52"/>
  <c r="C185" i="52"/>
  <c r="B185" i="52"/>
  <c r="C184" i="52"/>
  <c r="B184" i="52"/>
  <c r="C183" i="52"/>
  <c r="B183" i="52"/>
  <c r="C182" i="52"/>
  <c r="B182" i="52"/>
  <c r="C181" i="52"/>
  <c r="B181" i="52"/>
  <c r="C180" i="52"/>
  <c r="B180" i="52"/>
  <c r="C179" i="52"/>
  <c r="B179" i="52"/>
  <c r="C178" i="52"/>
  <c r="B178" i="52"/>
  <c r="C177" i="52"/>
  <c r="B177" i="52"/>
  <c r="C176" i="52"/>
  <c r="B176" i="52"/>
  <c r="C175" i="52"/>
  <c r="B175" i="52"/>
  <c r="C174" i="52"/>
  <c r="B174" i="52"/>
  <c r="C173" i="52"/>
  <c r="B173" i="52"/>
  <c r="C172" i="52"/>
  <c r="B172" i="52"/>
  <c r="C171" i="52"/>
  <c r="B171" i="52"/>
  <c r="C170" i="52"/>
  <c r="B170" i="52"/>
  <c r="C169" i="52"/>
  <c r="B169" i="52"/>
  <c r="C168" i="52"/>
  <c r="B168" i="52"/>
  <c r="C167" i="52"/>
  <c r="B167" i="52"/>
  <c r="C166" i="52"/>
  <c r="B166" i="52"/>
  <c r="C165" i="52"/>
  <c r="B165" i="52"/>
  <c r="C164" i="52"/>
  <c r="B164" i="52"/>
  <c r="C163" i="52"/>
  <c r="B163" i="52"/>
  <c r="C162" i="52"/>
  <c r="B162" i="52"/>
  <c r="C161" i="52"/>
  <c r="B161" i="52"/>
  <c r="C160" i="52"/>
  <c r="B160" i="52"/>
  <c r="C159" i="52"/>
  <c r="B159" i="52"/>
  <c r="C158" i="52"/>
  <c r="B158" i="52"/>
  <c r="C157" i="52"/>
  <c r="B157" i="52"/>
  <c r="C156" i="52"/>
  <c r="B156" i="52"/>
  <c r="C155" i="52"/>
  <c r="B155" i="52"/>
  <c r="C154" i="52"/>
  <c r="B154" i="52"/>
  <c r="C153" i="52"/>
  <c r="B153" i="52"/>
  <c r="C152" i="52"/>
  <c r="B152" i="52"/>
  <c r="C151" i="52"/>
  <c r="B151" i="52"/>
  <c r="C150" i="52"/>
  <c r="B150" i="52"/>
  <c r="C149" i="52"/>
  <c r="B149" i="52"/>
  <c r="C148" i="52"/>
  <c r="B148" i="52"/>
  <c r="C147" i="52"/>
  <c r="B147" i="52"/>
  <c r="C146" i="52"/>
  <c r="B146" i="52"/>
  <c r="C145" i="52"/>
  <c r="B145" i="52"/>
  <c r="C144" i="52"/>
  <c r="B144" i="52"/>
  <c r="C143" i="52"/>
  <c r="B143" i="52"/>
  <c r="C142" i="52"/>
  <c r="B142" i="52"/>
  <c r="C141" i="52"/>
  <c r="B141" i="52"/>
  <c r="C140" i="52"/>
  <c r="B140" i="52"/>
  <c r="C139" i="52"/>
  <c r="B139" i="52"/>
  <c r="C138" i="52"/>
  <c r="B138" i="52"/>
  <c r="C137" i="52"/>
  <c r="B137" i="52"/>
  <c r="C136" i="52"/>
  <c r="B136" i="52"/>
  <c r="C135" i="52"/>
  <c r="B135" i="52"/>
  <c r="C134" i="52"/>
  <c r="B134" i="52"/>
  <c r="C133" i="52"/>
  <c r="B133" i="52"/>
  <c r="C132" i="52"/>
  <c r="B132" i="52"/>
  <c r="C131" i="52"/>
  <c r="B131" i="52"/>
  <c r="C130" i="52"/>
  <c r="B130" i="52"/>
  <c r="C129" i="52"/>
  <c r="B129" i="52"/>
  <c r="C128" i="52"/>
  <c r="B128" i="52"/>
  <c r="C127" i="52"/>
  <c r="B127" i="52"/>
  <c r="C126" i="52"/>
  <c r="B126" i="52"/>
  <c r="C125" i="52"/>
  <c r="B125" i="52"/>
  <c r="C124" i="52"/>
  <c r="B124" i="52"/>
  <c r="C123" i="52"/>
  <c r="B123" i="52"/>
  <c r="C122" i="52"/>
  <c r="B122" i="52"/>
  <c r="C121" i="52"/>
  <c r="B121" i="52"/>
  <c r="C120" i="52"/>
  <c r="B120" i="52"/>
  <c r="C119" i="52"/>
  <c r="B119" i="52"/>
  <c r="C118" i="52"/>
  <c r="B118" i="52"/>
  <c r="C117" i="52"/>
  <c r="B117" i="52"/>
  <c r="C116" i="52"/>
  <c r="B116" i="52"/>
  <c r="C115" i="52"/>
  <c r="B115" i="52"/>
  <c r="C114" i="52"/>
  <c r="B114" i="52"/>
  <c r="C113" i="52"/>
  <c r="B113" i="52"/>
  <c r="C112" i="52"/>
  <c r="B112" i="52"/>
  <c r="C111" i="52"/>
  <c r="B111" i="52"/>
  <c r="C110" i="52"/>
  <c r="B110" i="52"/>
  <c r="C109" i="52"/>
  <c r="B109" i="52"/>
  <c r="C108" i="52"/>
  <c r="B108" i="52"/>
  <c r="C107" i="52"/>
  <c r="B107" i="52"/>
  <c r="C106" i="52"/>
  <c r="B106" i="52"/>
  <c r="C105" i="52"/>
  <c r="B105" i="52"/>
  <c r="C104" i="52"/>
  <c r="B104" i="52"/>
  <c r="C103" i="52"/>
  <c r="B103" i="52"/>
  <c r="C102" i="52"/>
  <c r="B102" i="52"/>
  <c r="C101" i="52"/>
  <c r="B101" i="52"/>
  <c r="C100" i="52"/>
  <c r="B100" i="52"/>
  <c r="C99" i="52"/>
  <c r="B99" i="52"/>
  <c r="C98" i="52"/>
  <c r="B98" i="52"/>
  <c r="C97" i="52"/>
  <c r="B97" i="52"/>
  <c r="C96" i="52"/>
  <c r="B96" i="52"/>
  <c r="C95" i="52"/>
  <c r="B95" i="52"/>
  <c r="C94" i="52"/>
  <c r="B94" i="52"/>
  <c r="C93" i="52"/>
  <c r="B93" i="52"/>
  <c r="C92" i="52"/>
  <c r="B92" i="52"/>
  <c r="C91" i="52"/>
  <c r="B91" i="52"/>
  <c r="C90" i="52"/>
  <c r="B90" i="52"/>
  <c r="C89" i="52"/>
  <c r="B89" i="52"/>
  <c r="C88" i="52"/>
  <c r="B88" i="52"/>
  <c r="C87" i="52"/>
  <c r="B87" i="52"/>
  <c r="C86" i="52"/>
  <c r="B86" i="52"/>
  <c r="C85" i="52"/>
  <c r="B85" i="52"/>
  <c r="C84" i="52"/>
  <c r="B84" i="52"/>
  <c r="C83" i="52"/>
  <c r="B83" i="52"/>
  <c r="C82" i="52"/>
  <c r="B82" i="52"/>
  <c r="C81" i="52"/>
  <c r="B81" i="52"/>
  <c r="C80" i="52"/>
  <c r="B80" i="52"/>
  <c r="C79" i="52"/>
  <c r="B79" i="52"/>
  <c r="C78" i="52"/>
  <c r="B78" i="52"/>
  <c r="C77" i="52"/>
  <c r="B77" i="52"/>
  <c r="C76" i="52"/>
  <c r="B76" i="52"/>
  <c r="C75" i="52"/>
  <c r="B75" i="52"/>
  <c r="C74" i="52"/>
  <c r="B74" i="52"/>
  <c r="C73" i="52"/>
  <c r="B73" i="52"/>
  <c r="C72" i="52"/>
  <c r="B72" i="52"/>
  <c r="C71" i="52"/>
  <c r="B71" i="52"/>
  <c r="C70" i="52"/>
  <c r="B70" i="52"/>
  <c r="C69" i="52"/>
  <c r="B69" i="52"/>
  <c r="C68" i="52"/>
  <c r="B68" i="52"/>
  <c r="C67" i="52"/>
  <c r="B67" i="52"/>
  <c r="C66" i="52"/>
  <c r="B66" i="52"/>
  <c r="C65" i="52"/>
  <c r="B65" i="52"/>
  <c r="C64" i="52"/>
  <c r="B64" i="52"/>
  <c r="C63" i="52"/>
  <c r="B63" i="52"/>
  <c r="C62" i="52"/>
  <c r="B62" i="52"/>
  <c r="C61" i="52"/>
  <c r="B61" i="52"/>
  <c r="C60" i="52"/>
  <c r="B60" i="52"/>
  <c r="C59" i="52"/>
  <c r="B59" i="52"/>
  <c r="C58" i="52"/>
  <c r="B58" i="52"/>
  <c r="C57" i="52"/>
  <c r="B57" i="52"/>
  <c r="C56" i="52"/>
  <c r="B56" i="52"/>
  <c r="C55" i="52"/>
  <c r="B55" i="52"/>
  <c r="C54" i="52"/>
  <c r="B54" i="52"/>
  <c r="C53" i="52"/>
  <c r="B53" i="52"/>
  <c r="C52" i="52"/>
  <c r="B52" i="52"/>
  <c r="C51" i="52"/>
  <c r="B51" i="52"/>
  <c r="C50" i="52"/>
  <c r="B50" i="52"/>
  <c r="C49" i="52"/>
  <c r="B49" i="52"/>
  <c r="C48" i="52"/>
  <c r="B48" i="52"/>
  <c r="C47" i="52"/>
  <c r="B47" i="52"/>
  <c r="C46" i="52"/>
  <c r="B46" i="52"/>
  <c r="C45" i="52"/>
  <c r="B45" i="52"/>
  <c r="C44" i="52"/>
  <c r="B44" i="52"/>
  <c r="C43" i="52"/>
  <c r="B43" i="52"/>
  <c r="C42" i="52"/>
  <c r="B42" i="52"/>
  <c r="C41" i="52"/>
  <c r="B41" i="52"/>
  <c r="C40" i="52"/>
  <c r="B40" i="52"/>
  <c r="C39" i="52"/>
  <c r="B39" i="52"/>
  <c r="C38" i="52"/>
  <c r="B38" i="52"/>
  <c r="C37" i="52"/>
  <c r="B37" i="52"/>
  <c r="C36" i="52"/>
  <c r="B36" i="52"/>
  <c r="C35" i="52"/>
  <c r="B35" i="52"/>
  <c r="C34" i="52"/>
  <c r="B34" i="52"/>
  <c r="C33" i="52"/>
  <c r="B33" i="52"/>
  <c r="C32" i="52"/>
  <c r="B32" i="52"/>
  <c r="C31" i="52"/>
  <c r="B31" i="52"/>
  <c r="C30" i="52"/>
  <c r="B30" i="52"/>
  <c r="C29" i="52"/>
  <c r="B29" i="52"/>
  <c r="C28" i="52"/>
  <c r="B28" i="52"/>
  <c r="C27" i="52"/>
  <c r="B27" i="52"/>
  <c r="C26" i="52"/>
  <c r="B26" i="52"/>
  <c r="C25" i="52"/>
  <c r="B25" i="52"/>
  <c r="C24" i="52"/>
  <c r="B24" i="52"/>
  <c r="C23" i="52"/>
  <c r="B23" i="52"/>
  <c r="C22" i="52"/>
  <c r="B22" i="52"/>
  <c r="C21" i="52"/>
  <c r="B21" i="52"/>
  <c r="C20" i="52"/>
  <c r="B20" i="52"/>
  <c r="C19" i="52"/>
  <c r="B19" i="52"/>
  <c r="C18" i="52"/>
  <c r="B18" i="52"/>
  <c r="C17" i="52"/>
  <c r="B17" i="52"/>
  <c r="C16" i="52"/>
  <c r="B16" i="52"/>
  <c r="C15" i="52"/>
  <c r="B15" i="52"/>
  <c r="C14" i="52"/>
  <c r="B14" i="52"/>
  <c r="C13" i="52"/>
  <c r="B13" i="52"/>
  <c r="C12" i="52"/>
  <c r="B12" i="52"/>
  <c r="C11" i="52"/>
  <c r="B11" i="52"/>
  <c r="C10" i="52"/>
  <c r="B10" i="52"/>
  <c r="C9" i="52"/>
  <c r="B9" i="52"/>
  <c r="C8" i="52"/>
  <c r="B8" i="52"/>
  <c r="C7" i="52"/>
  <c r="B7" i="52"/>
  <c r="C6" i="52"/>
  <c r="B6" i="52"/>
  <c r="C5" i="52"/>
  <c r="B5" i="52"/>
  <c r="C4" i="52"/>
  <c r="B4" i="52"/>
  <c r="G3" i="52"/>
  <c r="H3" i="52" s="1"/>
  <c r="I3" i="52" s="1"/>
  <c r="J3" i="52" s="1"/>
  <c r="K3" i="52" s="1"/>
  <c r="L3" i="52" s="1"/>
  <c r="M3" i="52" s="1"/>
  <c r="N3" i="52" s="1"/>
  <c r="O3" i="52" s="1"/>
  <c r="P3" i="52" s="1"/>
  <c r="Q3" i="52" s="1"/>
  <c r="R3" i="52" s="1"/>
  <c r="S3" i="52" s="1"/>
  <c r="T3" i="52" s="1"/>
  <c r="U385" i="52" l="1"/>
  <c r="U380" i="52"/>
  <c r="U226" i="52"/>
  <c r="U386" i="52"/>
  <c r="U387" i="52"/>
  <c r="U384" i="52"/>
  <c r="U383" i="52"/>
  <c r="D386" i="51"/>
  <c r="C386" i="51"/>
  <c r="B386" i="51"/>
  <c r="A386" i="51"/>
  <c r="D385" i="51"/>
  <c r="C385" i="51"/>
  <c r="B385" i="51"/>
  <c r="A385" i="51"/>
  <c r="D384" i="51"/>
  <c r="C384" i="51"/>
  <c r="B384" i="51"/>
  <c r="A384" i="51"/>
  <c r="D383" i="51"/>
  <c r="C383" i="51"/>
  <c r="B383" i="51"/>
  <c r="A383" i="51"/>
  <c r="D382" i="51"/>
  <c r="C382" i="51"/>
  <c r="B382" i="51"/>
  <c r="A382" i="51"/>
  <c r="D381" i="51"/>
  <c r="C381" i="51"/>
  <c r="B381" i="51"/>
  <c r="A381" i="51"/>
  <c r="D380" i="51"/>
  <c r="C380" i="51"/>
  <c r="B380" i="51"/>
  <c r="A380" i="51"/>
  <c r="D379" i="51"/>
  <c r="C379" i="51"/>
  <c r="B379" i="51"/>
  <c r="A379" i="51"/>
  <c r="D378" i="51"/>
  <c r="C378" i="51"/>
  <c r="B378" i="51"/>
  <c r="A378" i="51"/>
  <c r="D377" i="51"/>
  <c r="C377" i="51"/>
  <c r="B377" i="51"/>
  <c r="A377" i="51"/>
  <c r="D376" i="51"/>
  <c r="C376" i="51"/>
  <c r="B376" i="51"/>
  <c r="A376" i="51"/>
  <c r="D375" i="51"/>
  <c r="C375" i="51"/>
  <c r="B375" i="51"/>
  <c r="A375" i="51"/>
  <c r="D374" i="51"/>
  <c r="C374" i="51"/>
  <c r="B374" i="51"/>
  <c r="A374" i="51"/>
  <c r="D373" i="51"/>
  <c r="C373" i="51"/>
  <c r="B373" i="51"/>
  <c r="A373" i="51"/>
  <c r="D372" i="51"/>
  <c r="C372" i="51"/>
  <c r="B372" i="51"/>
  <c r="A372" i="51"/>
  <c r="D371" i="51"/>
  <c r="C371" i="51"/>
  <c r="B371" i="51"/>
  <c r="A371" i="51"/>
  <c r="D370" i="51"/>
  <c r="C370" i="51"/>
  <c r="B370" i="51"/>
  <c r="A370" i="51"/>
  <c r="D369" i="51"/>
  <c r="C369" i="51"/>
  <c r="B369" i="51"/>
  <c r="A369" i="51"/>
  <c r="D368" i="51"/>
  <c r="C368" i="51"/>
  <c r="B368" i="51"/>
  <c r="A368" i="51"/>
  <c r="D367" i="51"/>
  <c r="C367" i="51"/>
  <c r="B367" i="51"/>
  <c r="A367" i="51"/>
  <c r="D366" i="51"/>
  <c r="C366" i="51"/>
  <c r="B366" i="51"/>
  <c r="A366" i="51"/>
  <c r="D365" i="51"/>
  <c r="C365" i="51"/>
  <c r="B365" i="51"/>
  <c r="A365" i="51"/>
  <c r="D364" i="51"/>
  <c r="C364" i="51"/>
  <c r="B364" i="51"/>
  <c r="A364" i="51"/>
  <c r="D363" i="51"/>
  <c r="C363" i="51"/>
  <c r="B363" i="51"/>
  <c r="A363" i="51"/>
  <c r="D362" i="51"/>
  <c r="C362" i="51"/>
  <c r="B362" i="51"/>
  <c r="A362" i="51"/>
  <c r="D361" i="51"/>
  <c r="C361" i="51"/>
  <c r="B361" i="51"/>
  <c r="A361" i="51"/>
  <c r="D360" i="51"/>
  <c r="C360" i="51"/>
  <c r="B360" i="51"/>
  <c r="A360" i="51"/>
  <c r="D359" i="51"/>
  <c r="C359" i="51"/>
  <c r="B359" i="51"/>
  <c r="A359" i="51"/>
  <c r="D358" i="51"/>
  <c r="C358" i="51"/>
  <c r="B358" i="51"/>
  <c r="A358" i="51"/>
  <c r="D357" i="51"/>
  <c r="C357" i="51"/>
  <c r="B357" i="51"/>
  <c r="A357" i="51"/>
  <c r="D356" i="51"/>
  <c r="C356" i="51"/>
  <c r="B356" i="51"/>
  <c r="A356" i="51"/>
  <c r="D355" i="51"/>
  <c r="C355" i="51"/>
  <c r="B355" i="51"/>
  <c r="A355" i="51"/>
  <c r="D354" i="51"/>
  <c r="C354" i="51"/>
  <c r="B354" i="51"/>
  <c r="A354" i="51"/>
  <c r="D353" i="51"/>
  <c r="C353" i="51"/>
  <c r="B353" i="51"/>
  <c r="A353" i="51"/>
  <c r="D352" i="51"/>
  <c r="C352" i="51"/>
  <c r="B352" i="51"/>
  <c r="A352" i="51"/>
  <c r="D351" i="51"/>
  <c r="C351" i="51"/>
  <c r="B351" i="51"/>
  <c r="A351" i="51"/>
  <c r="D350" i="51"/>
  <c r="C350" i="51"/>
  <c r="B350" i="51"/>
  <c r="A350" i="51"/>
  <c r="D349" i="51"/>
  <c r="C349" i="51"/>
  <c r="B349" i="51"/>
  <c r="A349" i="51"/>
  <c r="D348" i="51"/>
  <c r="C348" i="51"/>
  <c r="B348" i="51"/>
  <c r="A348" i="51"/>
  <c r="D347" i="51"/>
  <c r="C347" i="51"/>
  <c r="B347" i="51"/>
  <c r="A347" i="51"/>
  <c r="D346" i="51"/>
  <c r="C346" i="51"/>
  <c r="B346" i="51"/>
  <c r="A346" i="51"/>
  <c r="D345" i="51"/>
  <c r="C345" i="51"/>
  <c r="B345" i="51"/>
  <c r="A345" i="51"/>
  <c r="D344" i="51"/>
  <c r="C344" i="51"/>
  <c r="B344" i="51"/>
  <c r="A344" i="51"/>
  <c r="D343" i="51"/>
  <c r="C343" i="51"/>
  <c r="B343" i="51"/>
  <c r="A343" i="51"/>
  <c r="D342" i="51"/>
  <c r="C342" i="51"/>
  <c r="B342" i="51"/>
  <c r="A342" i="51"/>
  <c r="D341" i="51"/>
  <c r="C341" i="51"/>
  <c r="B341" i="51"/>
  <c r="A341" i="51"/>
  <c r="D340" i="51"/>
  <c r="C340" i="51"/>
  <c r="B340" i="51"/>
  <c r="A340" i="51"/>
  <c r="D339" i="51"/>
  <c r="C339" i="51"/>
  <c r="B339" i="51"/>
  <c r="A339" i="51"/>
  <c r="D338" i="51"/>
  <c r="C338" i="51"/>
  <c r="B338" i="51"/>
  <c r="A338" i="51"/>
  <c r="D337" i="51"/>
  <c r="C337" i="51"/>
  <c r="B337" i="51"/>
  <c r="A337" i="51"/>
  <c r="D336" i="51"/>
  <c r="C336" i="51"/>
  <c r="B336" i="51"/>
  <c r="A336" i="51"/>
  <c r="D335" i="51"/>
  <c r="C335" i="51"/>
  <c r="B335" i="51"/>
  <c r="A335" i="51"/>
  <c r="D334" i="51"/>
  <c r="C334" i="51"/>
  <c r="B334" i="51"/>
  <c r="A334" i="51"/>
  <c r="D333" i="51"/>
  <c r="C333" i="51"/>
  <c r="B333" i="51"/>
  <c r="A333" i="51"/>
  <c r="D332" i="51"/>
  <c r="C332" i="51"/>
  <c r="B332" i="51"/>
  <c r="A332" i="51"/>
  <c r="D331" i="51"/>
  <c r="C331" i="51"/>
  <c r="B331" i="51"/>
  <c r="A331" i="51"/>
  <c r="D330" i="51"/>
  <c r="C330" i="51"/>
  <c r="B330" i="51"/>
  <c r="A330" i="51"/>
  <c r="D329" i="51"/>
  <c r="C329" i="51"/>
  <c r="B329" i="51"/>
  <c r="A329" i="51"/>
  <c r="D328" i="51"/>
  <c r="C328" i="51"/>
  <c r="B328" i="51"/>
  <c r="A328" i="51"/>
  <c r="D327" i="51"/>
  <c r="C327" i="51"/>
  <c r="B327" i="51"/>
  <c r="A327" i="51"/>
  <c r="D326" i="51"/>
  <c r="C326" i="51"/>
  <c r="B326" i="51"/>
  <c r="A326" i="51"/>
  <c r="D325" i="51"/>
  <c r="C325" i="51"/>
  <c r="B325" i="51"/>
  <c r="A325" i="51"/>
  <c r="D324" i="51"/>
  <c r="C324" i="51"/>
  <c r="B324" i="51"/>
  <c r="A324" i="51"/>
  <c r="D323" i="51"/>
  <c r="C323" i="51"/>
  <c r="B323" i="51"/>
  <c r="A323" i="51"/>
  <c r="D322" i="51"/>
  <c r="C322" i="51"/>
  <c r="B322" i="51"/>
  <c r="A322" i="51"/>
  <c r="D321" i="51"/>
  <c r="C321" i="51"/>
  <c r="B321" i="51"/>
  <c r="A321" i="51"/>
  <c r="D320" i="51"/>
  <c r="C320" i="51"/>
  <c r="B320" i="51"/>
  <c r="A320" i="51"/>
  <c r="D319" i="51"/>
  <c r="C319" i="51"/>
  <c r="B319" i="51"/>
  <c r="A319" i="51"/>
  <c r="D318" i="51"/>
  <c r="C318" i="51"/>
  <c r="B318" i="51"/>
  <c r="A318" i="51"/>
  <c r="D317" i="51"/>
  <c r="C317" i="51"/>
  <c r="B317" i="51"/>
  <c r="A317" i="51"/>
  <c r="D316" i="51"/>
  <c r="C316" i="51"/>
  <c r="B316" i="51"/>
  <c r="A316" i="51"/>
  <c r="D315" i="51"/>
  <c r="C315" i="51"/>
  <c r="B315" i="51"/>
  <c r="A315" i="51"/>
  <c r="D314" i="51"/>
  <c r="C314" i="51"/>
  <c r="B314" i="51"/>
  <c r="A314" i="51"/>
  <c r="D313" i="51"/>
  <c r="C313" i="51"/>
  <c r="B313" i="51"/>
  <c r="A313" i="51"/>
  <c r="D312" i="51"/>
  <c r="C312" i="51"/>
  <c r="B312" i="51"/>
  <c r="A312" i="51"/>
  <c r="D311" i="51"/>
  <c r="C311" i="51"/>
  <c r="B311" i="51"/>
  <c r="A311" i="51"/>
  <c r="D310" i="51"/>
  <c r="C310" i="51"/>
  <c r="B310" i="51"/>
  <c r="A310" i="51"/>
  <c r="D309" i="51"/>
  <c r="C309" i="51"/>
  <c r="B309" i="51"/>
  <c r="A309" i="51"/>
  <c r="D308" i="51"/>
  <c r="C308" i="51"/>
  <c r="B308" i="51"/>
  <c r="A308" i="51"/>
  <c r="D307" i="51"/>
  <c r="C307" i="51"/>
  <c r="B307" i="51"/>
  <c r="A307" i="51"/>
  <c r="D306" i="51"/>
  <c r="C306" i="51"/>
  <c r="B306" i="51"/>
  <c r="A306" i="51"/>
  <c r="D305" i="51"/>
  <c r="C305" i="51"/>
  <c r="B305" i="51"/>
  <c r="A305" i="51"/>
  <c r="D304" i="51"/>
  <c r="C304" i="51"/>
  <c r="B304" i="51"/>
  <c r="A304" i="51"/>
  <c r="D303" i="51"/>
  <c r="C303" i="51"/>
  <c r="B303" i="51"/>
  <c r="A303" i="51"/>
  <c r="D302" i="51"/>
  <c r="C302" i="51"/>
  <c r="B302" i="51"/>
  <c r="A302" i="51"/>
  <c r="D301" i="51"/>
  <c r="C301" i="51"/>
  <c r="B301" i="51"/>
  <c r="A301" i="51"/>
  <c r="D300" i="51"/>
  <c r="C300" i="51"/>
  <c r="B300" i="51"/>
  <c r="A300" i="51"/>
  <c r="D299" i="51"/>
  <c r="C299" i="51"/>
  <c r="B299" i="51"/>
  <c r="A299" i="51"/>
  <c r="D298" i="51"/>
  <c r="C298" i="51"/>
  <c r="B298" i="51"/>
  <c r="A298" i="51"/>
  <c r="D297" i="51"/>
  <c r="C297" i="51"/>
  <c r="B297" i="51"/>
  <c r="A297" i="51"/>
  <c r="D296" i="51"/>
  <c r="C296" i="51"/>
  <c r="B296" i="51"/>
  <c r="A296" i="51"/>
  <c r="D295" i="51"/>
  <c r="C295" i="51"/>
  <c r="B295" i="51"/>
  <c r="A295" i="51"/>
  <c r="D294" i="51"/>
  <c r="C294" i="51"/>
  <c r="B294" i="51"/>
  <c r="A294" i="51"/>
  <c r="D293" i="51"/>
  <c r="C293" i="51"/>
  <c r="B293" i="51"/>
  <c r="A293" i="51"/>
  <c r="D292" i="51"/>
  <c r="C292" i="51"/>
  <c r="B292" i="51"/>
  <c r="A292" i="51"/>
  <c r="D291" i="51"/>
  <c r="C291" i="51"/>
  <c r="B291" i="51"/>
  <c r="A291" i="51"/>
  <c r="D290" i="51"/>
  <c r="C290" i="51"/>
  <c r="B290" i="51"/>
  <c r="A290" i="51"/>
  <c r="D289" i="51"/>
  <c r="C289" i="51"/>
  <c r="B289" i="51"/>
  <c r="A289" i="51"/>
  <c r="D288" i="51"/>
  <c r="C288" i="51"/>
  <c r="B288" i="51"/>
  <c r="A288" i="51"/>
  <c r="D287" i="51"/>
  <c r="C287" i="51"/>
  <c r="B287" i="51"/>
  <c r="A287" i="51"/>
  <c r="D286" i="51"/>
  <c r="C286" i="51"/>
  <c r="B286" i="51"/>
  <c r="A286" i="51"/>
  <c r="D285" i="51"/>
  <c r="C285" i="51"/>
  <c r="B285" i="51"/>
  <c r="A285" i="51"/>
  <c r="D284" i="51"/>
  <c r="C284" i="51"/>
  <c r="B284" i="51"/>
  <c r="A284" i="51"/>
  <c r="D283" i="51"/>
  <c r="C283" i="51"/>
  <c r="B283" i="51"/>
  <c r="A283" i="51"/>
  <c r="D282" i="51"/>
  <c r="C282" i="51"/>
  <c r="B282" i="51"/>
  <c r="A282" i="51"/>
  <c r="D281" i="51"/>
  <c r="C281" i="51"/>
  <c r="B281" i="51"/>
  <c r="A281" i="51"/>
  <c r="D280" i="51"/>
  <c r="C280" i="51"/>
  <c r="B280" i="51"/>
  <c r="A280" i="51"/>
  <c r="D279" i="51"/>
  <c r="C279" i="51"/>
  <c r="B279" i="51"/>
  <c r="A279" i="51"/>
  <c r="D278" i="51"/>
  <c r="C278" i="51"/>
  <c r="B278" i="51"/>
  <c r="A278" i="51"/>
  <c r="D277" i="51"/>
  <c r="C277" i="51"/>
  <c r="B277" i="51"/>
  <c r="A277" i="51"/>
  <c r="D276" i="51"/>
  <c r="C276" i="51"/>
  <c r="B276" i="51"/>
  <c r="A276" i="51"/>
  <c r="D275" i="51"/>
  <c r="C275" i="51"/>
  <c r="B275" i="51"/>
  <c r="A275" i="51"/>
  <c r="D274" i="51"/>
  <c r="C274" i="51"/>
  <c r="B274" i="51"/>
  <c r="A274" i="51"/>
  <c r="D273" i="51"/>
  <c r="C273" i="51"/>
  <c r="B273" i="51"/>
  <c r="A273" i="51"/>
  <c r="D272" i="51"/>
  <c r="C272" i="51"/>
  <c r="B272" i="51"/>
  <c r="A272" i="51"/>
  <c r="D271" i="51"/>
  <c r="C271" i="51"/>
  <c r="B271" i="51"/>
  <c r="A271" i="51"/>
  <c r="D270" i="51"/>
  <c r="C270" i="51"/>
  <c r="B270" i="51"/>
  <c r="A270" i="51"/>
  <c r="D269" i="51"/>
  <c r="C269" i="51"/>
  <c r="B269" i="51"/>
  <c r="A269" i="51"/>
  <c r="D268" i="51"/>
  <c r="C268" i="51"/>
  <c r="B268" i="51"/>
  <c r="A268" i="51"/>
  <c r="D267" i="51"/>
  <c r="C267" i="51"/>
  <c r="B267" i="51"/>
  <c r="A267" i="51"/>
  <c r="D266" i="51"/>
  <c r="C266" i="51"/>
  <c r="B266" i="51"/>
  <c r="A266" i="51"/>
  <c r="D265" i="51"/>
  <c r="C265" i="51"/>
  <c r="B265" i="51"/>
  <c r="A265" i="51"/>
  <c r="D264" i="51"/>
  <c r="C264" i="51"/>
  <c r="B264" i="51"/>
  <c r="A264" i="51"/>
  <c r="D263" i="51"/>
  <c r="C263" i="51"/>
  <c r="B263" i="51"/>
  <c r="A263" i="51"/>
  <c r="D262" i="51"/>
  <c r="C262" i="51"/>
  <c r="B262" i="51"/>
  <c r="A262" i="51"/>
  <c r="D261" i="51"/>
  <c r="C261" i="51"/>
  <c r="B261" i="51"/>
  <c r="A261" i="51"/>
  <c r="D260" i="51"/>
  <c r="C260" i="51"/>
  <c r="B260" i="51"/>
  <c r="A260" i="51"/>
  <c r="D259" i="51"/>
  <c r="C259" i="51"/>
  <c r="B259" i="51"/>
  <c r="A259" i="51"/>
  <c r="D258" i="51"/>
  <c r="C258" i="51"/>
  <c r="B258" i="51"/>
  <c r="A258" i="51"/>
  <c r="D257" i="51"/>
  <c r="C257" i="51"/>
  <c r="B257" i="51"/>
  <c r="A257" i="51"/>
  <c r="D256" i="51"/>
  <c r="C256" i="51"/>
  <c r="B256" i="51"/>
  <c r="A256" i="51"/>
  <c r="D255" i="51"/>
  <c r="C255" i="51"/>
  <c r="B255" i="51"/>
  <c r="A255" i="51"/>
  <c r="D254" i="51"/>
  <c r="C254" i="51"/>
  <c r="B254" i="51"/>
  <c r="A254" i="51"/>
  <c r="D253" i="51"/>
  <c r="C253" i="51"/>
  <c r="B253" i="51"/>
  <c r="A253" i="51"/>
  <c r="D252" i="51"/>
  <c r="C252" i="51"/>
  <c r="B252" i="51"/>
  <c r="A252" i="51"/>
  <c r="D251" i="51"/>
  <c r="C251" i="51"/>
  <c r="B251" i="51"/>
  <c r="A251" i="51"/>
  <c r="D250" i="51"/>
  <c r="C250" i="51"/>
  <c r="B250" i="51"/>
  <c r="A250" i="51"/>
  <c r="D249" i="51"/>
  <c r="C249" i="51"/>
  <c r="B249" i="51"/>
  <c r="A249" i="51"/>
  <c r="D248" i="51"/>
  <c r="C248" i="51"/>
  <c r="B248" i="51"/>
  <c r="A248" i="51"/>
  <c r="D247" i="51"/>
  <c r="C247" i="51"/>
  <c r="B247" i="51"/>
  <c r="A247" i="51"/>
  <c r="D246" i="51"/>
  <c r="C246" i="51"/>
  <c r="B246" i="51"/>
  <c r="A246" i="51"/>
  <c r="D245" i="51"/>
  <c r="C245" i="51"/>
  <c r="B245" i="51"/>
  <c r="A245" i="51"/>
  <c r="D244" i="51"/>
  <c r="C244" i="51"/>
  <c r="B244" i="51"/>
  <c r="A244" i="51"/>
  <c r="D243" i="51"/>
  <c r="C243" i="51"/>
  <c r="B243" i="51"/>
  <c r="A243" i="51"/>
  <c r="D242" i="51"/>
  <c r="C242" i="51"/>
  <c r="B242" i="51"/>
  <c r="A242" i="51"/>
  <c r="D241" i="51"/>
  <c r="C241" i="51"/>
  <c r="B241" i="51"/>
  <c r="A241" i="51"/>
  <c r="D240" i="51"/>
  <c r="C240" i="51"/>
  <c r="B240" i="51"/>
  <c r="A240" i="51"/>
  <c r="D239" i="51"/>
  <c r="C239" i="51"/>
  <c r="B239" i="51"/>
  <c r="A239" i="51"/>
  <c r="D238" i="51"/>
  <c r="C238" i="51"/>
  <c r="B238" i="51"/>
  <c r="A238" i="51"/>
  <c r="D237" i="51"/>
  <c r="C237" i="51"/>
  <c r="B237" i="51"/>
  <c r="A237" i="51"/>
  <c r="D236" i="51"/>
  <c r="C236" i="51"/>
  <c r="B236" i="51"/>
  <c r="A236" i="51"/>
  <c r="D235" i="51"/>
  <c r="C235" i="51"/>
  <c r="B235" i="51"/>
  <c r="A235" i="51"/>
  <c r="D234" i="51"/>
  <c r="C234" i="51"/>
  <c r="B234" i="51"/>
  <c r="A234" i="51"/>
  <c r="D233" i="51"/>
  <c r="C233" i="51"/>
  <c r="B233" i="51"/>
  <c r="A233" i="51"/>
  <c r="D232" i="51"/>
  <c r="C232" i="51"/>
  <c r="B232" i="51"/>
  <c r="A232" i="51"/>
  <c r="D231" i="51"/>
  <c r="C231" i="51"/>
  <c r="B231" i="51"/>
  <c r="A231" i="51"/>
  <c r="D230" i="51"/>
  <c r="C230" i="51"/>
  <c r="B230" i="51"/>
  <c r="A230" i="51"/>
  <c r="D229" i="51"/>
  <c r="C229" i="51"/>
  <c r="B229" i="51"/>
  <c r="A229" i="51"/>
  <c r="D228" i="51"/>
  <c r="C228" i="51"/>
  <c r="B228" i="51"/>
  <c r="A228" i="51"/>
  <c r="D227" i="51"/>
  <c r="C227" i="51"/>
  <c r="B227" i="51"/>
  <c r="A227" i="51"/>
  <c r="D226" i="51"/>
  <c r="C226" i="51"/>
  <c r="B226" i="51"/>
  <c r="A226" i="51"/>
  <c r="D225" i="51"/>
  <c r="C225" i="51"/>
  <c r="B225" i="51"/>
  <c r="A225" i="51"/>
  <c r="D224" i="51"/>
  <c r="C224" i="51"/>
  <c r="B224" i="51"/>
  <c r="A224" i="51"/>
  <c r="D223" i="51"/>
  <c r="C223" i="51"/>
  <c r="B223" i="51"/>
  <c r="A223" i="51"/>
  <c r="D222" i="51"/>
  <c r="C222" i="51"/>
  <c r="B222" i="51"/>
  <c r="A222" i="51"/>
  <c r="D221" i="51"/>
  <c r="C221" i="51"/>
  <c r="B221" i="51"/>
  <c r="A221" i="51"/>
  <c r="D220" i="51"/>
  <c r="C220" i="51"/>
  <c r="B220" i="51"/>
  <c r="A220" i="51"/>
  <c r="D219" i="51"/>
  <c r="C219" i="51"/>
  <c r="B219" i="51"/>
  <c r="A219" i="51"/>
  <c r="D218" i="51"/>
  <c r="C218" i="51"/>
  <c r="B218" i="51"/>
  <c r="A218" i="51"/>
  <c r="D217" i="51"/>
  <c r="C217" i="51"/>
  <c r="B217" i="51"/>
  <c r="A217" i="51"/>
  <c r="D216" i="51"/>
  <c r="C216" i="51"/>
  <c r="B216" i="51"/>
  <c r="A216" i="51"/>
  <c r="D215" i="51"/>
  <c r="C215" i="51"/>
  <c r="B215" i="51"/>
  <c r="A215" i="51"/>
  <c r="D214" i="51"/>
  <c r="C214" i="51"/>
  <c r="B214" i="51"/>
  <c r="A214" i="51"/>
  <c r="D213" i="51"/>
  <c r="C213" i="51"/>
  <c r="B213" i="51"/>
  <c r="A213" i="51"/>
  <c r="D212" i="51"/>
  <c r="C212" i="51"/>
  <c r="B212" i="51"/>
  <c r="A212" i="51"/>
  <c r="D211" i="51"/>
  <c r="C211" i="51"/>
  <c r="B211" i="51"/>
  <c r="A211" i="51"/>
  <c r="D210" i="51"/>
  <c r="C210" i="51"/>
  <c r="B210" i="51"/>
  <c r="A210" i="51"/>
  <c r="D209" i="51"/>
  <c r="C209" i="51"/>
  <c r="B209" i="51"/>
  <c r="A209" i="51"/>
  <c r="D208" i="51"/>
  <c r="C208" i="51"/>
  <c r="B208" i="51"/>
  <c r="A208" i="51"/>
  <c r="D207" i="51"/>
  <c r="C207" i="51"/>
  <c r="B207" i="51"/>
  <c r="A207" i="51"/>
  <c r="D206" i="51"/>
  <c r="C206" i="51"/>
  <c r="B206" i="51"/>
  <c r="A206" i="51"/>
  <c r="D205" i="51"/>
  <c r="C205" i="51"/>
  <c r="B205" i="51"/>
  <c r="A205" i="51"/>
  <c r="D204" i="51"/>
  <c r="C204" i="51"/>
  <c r="B204" i="51"/>
  <c r="A204" i="51"/>
  <c r="D203" i="51"/>
  <c r="C203" i="51"/>
  <c r="B203" i="51"/>
  <c r="A203" i="51"/>
  <c r="D202" i="51"/>
  <c r="C202" i="51"/>
  <c r="B202" i="51"/>
  <c r="A202" i="51"/>
  <c r="D201" i="51"/>
  <c r="C201" i="51"/>
  <c r="B201" i="51"/>
  <c r="A201" i="51"/>
  <c r="D200" i="51"/>
  <c r="C200" i="51"/>
  <c r="B200" i="51"/>
  <c r="A200" i="51"/>
  <c r="D199" i="51"/>
  <c r="C199" i="51"/>
  <c r="B199" i="51"/>
  <c r="A199" i="51"/>
  <c r="D198" i="51"/>
  <c r="C198" i="51"/>
  <c r="B198" i="51"/>
  <c r="A198" i="51"/>
  <c r="D197" i="51"/>
  <c r="C197" i="51"/>
  <c r="B197" i="51"/>
  <c r="A197" i="51"/>
  <c r="D196" i="51"/>
  <c r="C196" i="51"/>
  <c r="B196" i="51"/>
  <c r="A196" i="51"/>
  <c r="D195" i="51"/>
  <c r="C195" i="51"/>
  <c r="B195" i="51"/>
  <c r="A195" i="51"/>
  <c r="D194" i="51"/>
  <c r="C194" i="51"/>
  <c r="B194" i="51"/>
  <c r="A194" i="51"/>
  <c r="D193" i="51"/>
  <c r="C193" i="51"/>
  <c r="B193" i="51"/>
  <c r="A193" i="51"/>
  <c r="D192" i="51"/>
  <c r="C192" i="51"/>
  <c r="B192" i="51"/>
  <c r="A192" i="51"/>
  <c r="D191" i="51"/>
  <c r="C191" i="51"/>
  <c r="B191" i="51"/>
  <c r="A191" i="51"/>
  <c r="D190" i="51"/>
  <c r="C190" i="51"/>
  <c r="B190" i="51"/>
  <c r="A190" i="51"/>
  <c r="D189" i="51"/>
  <c r="C189" i="51"/>
  <c r="B189" i="51"/>
  <c r="A189" i="51"/>
  <c r="D188" i="51"/>
  <c r="C188" i="51"/>
  <c r="B188" i="51"/>
  <c r="A188" i="51"/>
  <c r="D187" i="51"/>
  <c r="C187" i="51"/>
  <c r="B187" i="51"/>
  <c r="A187" i="51"/>
  <c r="D186" i="51"/>
  <c r="C186" i="51"/>
  <c r="B186" i="51"/>
  <c r="A186" i="51"/>
  <c r="D185" i="51"/>
  <c r="C185" i="51"/>
  <c r="B185" i="51"/>
  <c r="A185" i="51"/>
  <c r="D184" i="51"/>
  <c r="C184" i="51"/>
  <c r="B184" i="51"/>
  <c r="A184" i="51"/>
  <c r="D183" i="51"/>
  <c r="C183" i="51"/>
  <c r="B183" i="51"/>
  <c r="A183" i="51"/>
  <c r="D182" i="51"/>
  <c r="C182" i="51"/>
  <c r="B182" i="51"/>
  <c r="A182" i="51"/>
  <c r="D181" i="51"/>
  <c r="C181" i="51"/>
  <c r="B181" i="51"/>
  <c r="A181" i="51"/>
  <c r="D180" i="51"/>
  <c r="C180" i="51"/>
  <c r="B180" i="51"/>
  <c r="A180" i="51"/>
  <c r="D179" i="51"/>
  <c r="C179" i="51"/>
  <c r="B179" i="51"/>
  <c r="A179" i="51"/>
  <c r="D178" i="51"/>
  <c r="C178" i="51"/>
  <c r="B178" i="51"/>
  <c r="A178" i="51"/>
  <c r="D177" i="51"/>
  <c r="C177" i="51"/>
  <c r="B177" i="51"/>
  <c r="A177" i="51"/>
  <c r="D176" i="51"/>
  <c r="C176" i="51"/>
  <c r="B176" i="51"/>
  <c r="A176" i="51"/>
  <c r="D175" i="51"/>
  <c r="C175" i="51"/>
  <c r="B175" i="51"/>
  <c r="A175" i="51"/>
  <c r="D174" i="51"/>
  <c r="C174" i="51"/>
  <c r="B174" i="51"/>
  <c r="A174" i="51"/>
  <c r="D173" i="51"/>
  <c r="C173" i="51"/>
  <c r="B173" i="51"/>
  <c r="A173" i="51"/>
  <c r="D172" i="51"/>
  <c r="C172" i="51"/>
  <c r="B172" i="51"/>
  <c r="A172" i="51"/>
  <c r="D171" i="51"/>
  <c r="C171" i="51"/>
  <c r="B171" i="51"/>
  <c r="A171" i="51"/>
  <c r="D170" i="51"/>
  <c r="C170" i="51"/>
  <c r="B170" i="51"/>
  <c r="A170" i="51"/>
  <c r="D169" i="51"/>
  <c r="C169" i="51"/>
  <c r="B169" i="51"/>
  <c r="A169" i="51"/>
  <c r="D168" i="51"/>
  <c r="C168" i="51"/>
  <c r="B168" i="51"/>
  <c r="A168" i="51"/>
  <c r="D167" i="51"/>
  <c r="C167" i="51"/>
  <c r="B167" i="51"/>
  <c r="A167" i="51"/>
  <c r="D166" i="51"/>
  <c r="C166" i="51"/>
  <c r="B166" i="51"/>
  <c r="A166" i="51"/>
  <c r="D165" i="51"/>
  <c r="C165" i="51"/>
  <c r="B165" i="51"/>
  <c r="A165" i="51"/>
  <c r="D164" i="51"/>
  <c r="C164" i="51"/>
  <c r="B164" i="51"/>
  <c r="A164" i="51"/>
  <c r="D163" i="51"/>
  <c r="C163" i="51"/>
  <c r="B163" i="51"/>
  <c r="A163" i="51"/>
  <c r="D162" i="51"/>
  <c r="C162" i="51"/>
  <c r="B162" i="51"/>
  <c r="A162" i="51"/>
  <c r="D161" i="51"/>
  <c r="C161" i="51"/>
  <c r="B161" i="51"/>
  <c r="A161" i="51"/>
  <c r="D160" i="51"/>
  <c r="C160" i="51"/>
  <c r="B160" i="51"/>
  <c r="A160" i="51"/>
  <c r="D159" i="51"/>
  <c r="C159" i="51"/>
  <c r="B159" i="51"/>
  <c r="A159" i="51"/>
  <c r="D158" i="51"/>
  <c r="C158" i="51"/>
  <c r="B158" i="51"/>
  <c r="A158" i="51"/>
  <c r="D157" i="51"/>
  <c r="C157" i="51"/>
  <c r="B157" i="51"/>
  <c r="A157" i="51"/>
  <c r="D156" i="51"/>
  <c r="C156" i="51"/>
  <c r="B156" i="51"/>
  <c r="A156" i="51"/>
  <c r="D155" i="51"/>
  <c r="C155" i="51"/>
  <c r="B155" i="51"/>
  <c r="A155" i="51"/>
  <c r="D154" i="51"/>
  <c r="C154" i="51"/>
  <c r="B154" i="51"/>
  <c r="A154" i="51"/>
  <c r="D153" i="51"/>
  <c r="C153" i="51"/>
  <c r="B153" i="51"/>
  <c r="A153" i="51"/>
  <c r="D152" i="51"/>
  <c r="C152" i="51"/>
  <c r="B152" i="51"/>
  <c r="A152" i="51"/>
  <c r="D151" i="51"/>
  <c r="C151" i="51"/>
  <c r="B151" i="51"/>
  <c r="A151" i="51"/>
  <c r="D150" i="51"/>
  <c r="C150" i="51"/>
  <c r="B150" i="51"/>
  <c r="A150" i="51"/>
  <c r="D149" i="51"/>
  <c r="C149" i="51"/>
  <c r="B149" i="51"/>
  <c r="A149" i="51"/>
  <c r="D148" i="51"/>
  <c r="C148" i="51"/>
  <c r="B148" i="51"/>
  <c r="A148" i="51"/>
  <c r="D147" i="51"/>
  <c r="C147" i="51"/>
  <c r="B147" i="51"/>
  <c r="A147" i="51"/>
  <c r="D146" i="51"/>
  <c r="C146" i="51"/>
  <c r="B146" i="51"/>
  <c r="A146" i="51"/>
  <c r="D145" i="51"/>
  <c r="C145" i="51"/>
  <c r="B145" i="51"/>
  <c r="A145" i="51"/>
  <c r="D144" i="51"/>
  <c r="C144" i="51"/>
  <c r="B144" i="51"/>
  <c r="A144" i="51"/>
  <c r="D143" i="51"/>
  <c r="C143" i="51"/>
  <c r="B143" i="51"/>
  <c r="A143" i="51"/>
  <c r="D142" i="51"/>
  <c r="C142" i="51"/>
  <c r="B142" i="51"/>
  <c r="A142" i="51"/>
  <c r="D141" i="51"/>
  <c r="C141" i="51"/>
  <c r="B141" i="51"/>
  <c r="A141" i="51"/>
  <c r="D140" i="51"/>
  <c r="C140" i="51"/>
  <c r="B140" i="51"/>
  <c r="A140" i="51"/>
  <c r="D139" i="51"/>
  <c r="C139" i="51"/>
  <c r="B139" i="51"/>
  <c r="A139" i="51"/>
  <c r="D138" i="51"/>
  <c r="C138" i="51"/>
  <c r="B138" i="51"/>
  <c r="A138" i="51"/>
  <c r="D137" i="51"/>
  <c r="C137" i="51"/>
  <c r="B137" i="51"/>
  <c r="A137" i="51"/>
  <c r="D136" i="51"/>
  <c r="C136" i="51"/>
  <c r="B136" i="51"/>
  <c r="A136" i="51"/>
  <c r="D135" i="51"/>
  <c r="C135" i="51"/>
  <c r="B135" i="51"/>
  <c r="A135" i="51"/>
  <c r="D134" i="51"/>
  <c r="C134" i="51"/>
  <c r="B134" i="51"/>
  <c r="A134" i="51"/>
  <c r="D133" i="51"/>
  <c r="C133" i="51"/>
  <c r="B133" i="51"/>
  <c r="A133" i="51"/>
  <c r="D132" i="51"/>
  <c r="C132" i="51"/>
  <c r="B132" i="51"/>
  <c r="A132" i="51"/>
  <c r="D131" i="51"/>
  <c r="C131" i="51"/>
  <c r="B131" i="51"/>
  <c r="A131" i="51"/>
  <c r="D130" i="51"/>
  <c r="C130" i="51"/>
  <c r="B130" i="51"/>
  <c r="A130" i="51"/>
  <c r="D129" i="51"/>
  <c r="C129" i="51"/>
  <c r="B129" i="51"/>
  <c r="A129" i="51"/>
  <c r="D128" i="51"/>
  <c r="C128" i="51"/>
  <c r="B128" i="51"/>
  <c r="A128" i="51"/>
  <c r="D127" i="51"/>
  <c r="C127" i="51"/>
  <c r="B127" i="51"/>
  <c r="A127" i="51"/>
  <c r="D126" i="51"/>
  <c r="C126" i="51"/>
  <c r="B126" i="51"/>
  <c r="A126" i="51"/>
  <c r="D125" i="51"/>
  <c r="C125" i="51"/>
  <c r="B125" i="51"/>
  <c r="A125" i="51"/>
  <c r="D124" i="51"/>
  <c r="C124" i="51"/>
  <c r="B124" i="51"/>
  <c r="A124" i="51"/>
  <c r="D123" i="51"/>
  <c r="C123" i="51"/>
  <c r="B123" i="51"/>
  <c r="A123" i="51"/>
  <c r="D122" i="51"/>
  <c r="C122" i="51"/>
  <c r="B122" i="51"/>
  <c r="A122" i="51"/>
  <c r="D121" i="51"/>
  <c r="C121" i="51"/>
  <c r="B121" i="51"/>
  <c r="A121" i="51"/>
  <c r="D120" i="51"/>
  <c r="C120" i="51"/>
  <c r="B120" i="51"/>
  <c r="A120" i="51"/>
  <c r="D119" i="51"/>
  <c r="C119" i="51"/>
  <c r="B119" i="51"/>
  <c r="A119" i="51"/>
  <c r="D118" i="51"/>
  <c r="C118" i="51"/>
  <c r="B118" i="51"/>
  <c r="A118" i="51"/>
  <c r="D117" i="51"/>
  <c r="C117" i="51"/>
  <c r="B117" i="51"/>
  <c r="A117" i="51"/>
  <c r="D116" i="51"/>
  <c r="C116" i="51"/>
  <c r="B116" i="51"/>
  <c r="A116" i="51"/>
  <c r="D115" i="51"/>
  <c r="C115" i="51"/>
  <c r="B115" i="51"/>
  <c r="A115" i="51"/>
  <c r="D114" i="51"/>
  <c r="C114" i="51"/>
  <c r="B114" i="51"/>
  <c r="A114" i="51"/>
  <c r="D113" i="51"/>
  <c r="C113" i="51"/>
  <c r="B113" i="51"/>
  <c r="A113" i="51"/>
  <c r="D112" i="51"/>
  <c r="C112" i="51"/>
  <c r="B112" i="51"/>
  <c r="A112" i="51"/>
  <c r="D111" i="51"/>
  <c r="C111" i="51"/>
  <c r="B111" i="51"/>
  <c r="A111" i="51"/>
  <c r="D110" i="51"/>
  <c r="C110" i="51"/>
  <c r="B110" i="51"/>
  <c r="A110" i="51"/>
  <c r="D109" i="51"/>
  <c r="C109" i="51"/>
  <c r="B109" i="51"/>
  <c r="A109" i="51"/>
  <c r="D108" i="51"/>
  <c r="C108" i="51"/>
  <c r="B108" i="51"/>
  <c r="A108" i="51"/>
  <c r="D107" i="51"/>
  <c r="C107" i="51"/>
  <c r="B107" i="51"/>
  <c r="A107" i="51"/>
  <c r="D106" i="51"/>
  <c r="C106" i="51"/>
  <c r="B106" i="51"/>
  <c r="A106" i="51"/>
  <c r="D105" i="51"/>
  <c r="C105" i="51"/>
  <c r="B105" i="51"/>
  <c r="A105" i="51"/>
  <c r="D104" i="51"/>
  <c r="C104" i="51"/>
  <c r="B104" i="51"/>
  <c r="A104" i="51"/>
  <c r="D103" i="51"/>
  <c r="C103" i="51"/>
  <c r="B103" i="51"/>
  <c r="A103" i="51"/>
  <c r="D102" i="51"/>
  <c r="C102" i="51"/>
  <c r="B102" i="51"/>
  <c r="A102" i="51"/>
  <c r="D101" i="51"/>
  <c r="C101" i="51"/>
  <c r="B101" i="51"/>
  <c r="A101" i="51"/>
  <c r="D100" i="51"/>
  <c r="C100" i="51"/>
  <c r="B100" i="51"/>
  <c r="A100" i="51"/>
  <c r="D99" i="51"/>
  <c r="C99" i="51"/>
  <c r="B99" i="51"/>
  <c r="A99" i="51"/>
  <c r="D98" i="51"/>
  <c r="C98" i="51"/>
  <c r="B98" i="51"/>
  <c r="A98" i="51"/>
  <c r="D97" i="51"/>
  <c r="C97" i="51"/>
  <c r="B97" i="51"/>
  <c r="A97" i="51"/>
  <c r="D96" i="51"/>
  <c r="C96" i="51"/>
  <c r="B96" i="51"/>
  <c r="A96" i="51"/>
  <c r="D95" i="51"/>
  <c r="C95" i="51"/>
  <c r="B95" i="51"/>
  <c r="A95" i="51"/>
  <c r="D94" i="51"/>
  <c r="C94" i="51"/>
  <c r="B94" i="51"/>
  <c r="A94" i="51"/>
  <c r="D93" i="51"/>
  <c r="C93" i="51"/>
  <c r="B93" i="51"/>
  <c r="A93" i="51"/>
  <c r="D92" i="51"/>
  <c r="C92" i="51"/>
  <c r="B92" i="51"/>
  <c r="A92" i="51"/>
  <c r="D91" i="51"/>
  <c r="C91" i="51"/>
  <c r="B91" i="51"/>
  <c r="A91" i="51"/>
  <c r="D90" i="51"/>
  <c r="C90" i="51"/>
  <c r="B90" i="51"/>
  <c r="A90" i="51"/>
  <c r="D89" i="51"/>
  <c r="C89" i="51"/>
  <c r="B89" i="51"/>
  <c r="A89" i="51"/>
  <c r="D88" i="51"/>
  <c r="C88" i="51"/>
  <c r="B88" i="51"/>
  <c r="A88" i="51"/>
  <c r="D87" i="51"/>
  <c r="C87" i="51"/>
  <c r="B87" i="51"/>
  <c r="A87" i="51"/>
  <c r="D86" i="51"/>
  <c r="C86" i="51"/>
  <c r="B86" i="51"/>
  <c r="A86" i="51"/>
  <c r="D85" i="51"/>
  <c r="C85" i="51"/>
  <c r="B85" i="51"/>
  <c r="A85" i="51"/>
  <c r="D84" i="51"/>
  <c r="C84" i="51"/>
  <c r="B84" i="51"/>
  <c r="A84" i="51"/>
  <c r="D83" i="51"/>
  <c r="C83" i="51"/>
  <c r="B83" i="51"/>
  <c r="A83" i="51"/>
  <c r="D82" i="51"/>
  <c r="C82" i="51"/>
  <c r="B82" i="51"/>
  <c r="A82" i="51"/>
  <c r="D81" i="51"/>
  <c r="C81" i="51"/>
  <c r="B81" i="51"/>
  <c r="A81" i="51"/>
  <c r="D80" i="51"/>
  <c r="C80" i="51"/>
  <c r="B80" i="51"/>
  <c r="A80" i="51"/>
  <c r="D79" i="51"/>
  <c r="C79" i="51"/>
  <c r="B79" i="51"/>
  <c r="A79" i="51"/>
  <c r="D78" i="51"/>
  <c r="C78" i="51"/>
  <c r="B78" i="51"/>
  <c r="A78" i="51"/>
  <c r="D77" i="51"/>
  <c r="C77" i="51"/>
  <c r="B77" i="51"/>
  <c r="A77" i="51"/>
  <c r="D76" i="51"/>
  <c r="C76" i="51"/>
  <c r="B76" i="51"/>
  <c r="A76" i="51"/>
  <c r="D75" i="51"/>
  <c r="C75" i="51"/>
  <c r="B75" i="51"/>
  <c r="A75" i="51"/>
  <c r="D74" i="51"/>
  <c r="C74" i="51"/>
  <c r="B74" i="51"/>
  <c r="A74" i="51"/>
  <c r="D73" i="51"/>
  <c r="C73" i="51"/>
  <c r="B73" i="51"/>
  <c r="A73" i="51"/>
  <c r="D72" i="51"/>
  <c r="C72" i="51"/>
  <c r="B72" i="51"/>
  <c r="A72" i="51"/>
  <c r="D71" i="51"/>
  <c r="C71" i="51"/>
  <c r="B71" i="51"/>
  <c r="A71" i="51"/>
  <c r="D70" i="51"/>
  <c r="C70" i="51"/>
  <c r="B70" i="51"/>
  <c r="A70" i="51"/>
  <c r="D69" i="51"/>
  <c r="C69" i="51"/>
  <c r="B69" i="51"/>
  <c r="A69" i="51"/>
  <c r="D68" i="51"/>
  <c r="C68" i="51"/>
  <c r="B68" i="51"/>
  <c r="A68" i="51"/>
  <c r="D67" i="51"/>
  <c r="C67" i="51"/>
  <c r="B67" i="51"/>
  <c r="A67" i="51"/>
  <c r="D66" i="51"/>
  <c r="C66" i="51"/>
  <c r="B66" i="51"/>
  <c r="A66" i="51"/>
  <c r="D65" i="51"/>
  <c r="C65" i="51"/>
  <c r="B65" i="51"/>
  <c r="A65" i="51"/>
  <c r="D64" i="51"/>
  <c r="C64" i="51"/>
  <c r="B64" i="51"/>
  <c r="A64" i="51"/>
  <c r="D63" i="51"/>
  <c r="C63" i="51"/>
  <c r="B63" i="51"/>
  <c r="A63" i="51"/>
  <c r="D62" i="51"/>
  <c r="C62" i="51"/>
  <c r="B62" i="51"/>
  <c r="A62" i="51"/>
  <c r="D61" i="51"/>
  <c r="C61" i="51"/>
  <c r="B61" i="51"/>
  <c r="A61" i="51"/>
  <c r="D60" i="51"/>
  <c r="C60" i="51"/>
  <c r="B60" i="51"/>
  <c r="A60" i="51"/>
  <c r="D59" i="51"/>
  <c r="C59" i="51"/>
  <c r="B59" i="51"/>
  <c r="A59" i="51"/>
  <c r="D58" i="51"/>
  <c r="C58" i="51"/>
  <c r="B58" i="51"/>
  <c r="A58" i="51"/>
  <c r="D57" i="51"/>
  <c r="C57" i="51"/>
  <c r="B57" i="51"/>
  <c r="A57" i="51"/>
  <c r="D56" i="51"/>
  <c r="C56" i="51"/>
  <c r="B56" i="51"/>
  <c r="A56" i="51"/>
  <c r="D55" i="51"/>
  <c r="C55" i="51"/>
  <c r="B55" i="51"/>
  <c r="A55" i="51"/>
  <c r="D54" i="51"/>
  <c r="C54" i="51"/>
  <c r="B54" i="51"/>
  <c r="A54" i="51"/>
  <c r="D53" i="51"/>
  <c r="C53" i="51"/>
  <c r="B53" i="51"/>
  <c r="A53" i="51"/>
  <c r="D52" i="51"/>
  <c r="C52" i="51"/>
  <c r="B52" i="51"/>
  <c r="A52" i="51"/>
  <c r="D51" i="51"/>
  <c r="C51" i="51"/>
  <c r="B51" i="51"/>
  <c r="A51" i="51"/>
  <c r="D50" i="51"/>
  <c r="C50" i="51"/>
  <c r="B50" i="51"/>
  <c r="A50" i="51"/>
  <c r="D49" i="51"/>
  <c r="C49" i="51"/>
  <c r="B49" i="51"/>
  <c r="A49" i="51"/>
  <c r="D48" i="51"/>
  <c r="C48" i="51"/>
  <c r="B48" i="51"/>
  <c r="A48" i="51"/>
  <c r="D47" i="51"/>
  <c r="C47" i="51"/>
  <c r="B47" i="51"/>
  <c r="A47" i="51"/>
  <c r="D46" i="51"/>
  <c r="C46" i="51"/>
  <c r="B46" i="51"/>
  <c r="A46" i="51"/>
  <c r="D45" i="51"/>
  <c r="C45" i="51"/>
  <c r="B45" i="51"/>
  <c r="A45" i="51"/>
  <c r="D44" i="51"/>
  <c r="C44" i="51"/>
  <c r="B44" i="51"/>
  <c r="A44" i="51"/>
  <c r="D43" i="51"/>
  <c r="C43" i="51"/>
  <c r="B43" i="51"/>
  <c r="A43" i="51"/>
  <c r="D42" i="51"/>
  <c r="C42" i="51"/>
  <c r="B42" i="51"/>
  <c r="A42" i="51"/>
  <c r="D41" i="51"/>
  <c r="C41" i="51"/>
  <c r="B41" i="51"/>
  <c r="A41" i="51"/>
  <c r="D40" i="51"/>
  <c r="C40" i="51"/>
  <c r="B40" i="51"/>
  <c r="A40" i="51"/>
  <c r="D39" i="51"/>
  <c r="C39" i="51"/>
  <c r="B39" i="51"/>
  <c r="A39" i="51"/>
  <c r="D38" i="51"/>
  <c r="C38" i="51"/>
  <c r="B38" i="51"/>
  <c r="A38" i="51"/>
  <c r="D37" i="51"/>
  <c r="C37" i="51"/>
  <c r="B37" i="51"/>
  <c r="A37" i="51"/>
  <c r="D36" i="51"/>
  <c r="C36" i="51"/>
  <c r="B36" i="51"/>
  <c r="A36" i="51"/>
  <c r="D35" i="51"/>
  <c r="C35" i="51"/>
  <c r="B35" i="51"/>
  <c r="A35" i="51"/>
  <c r="D34" i="51"/>
  <c r="C34" i="51"/>
  <c r="B34" i="51"/>
  <c r="A34" i="51"/>
  <c r="D33" i="51"/>
  <c r="C33" i="51"/>
  <c r="B33" i="51"/>
  <c r="A33" i="51"/>
  <c r="D32" i="51"/>
  <c r="C32" i="51"/>
  <c r="B32" i="51"/>
  <c r="A32" i="51"/>
  <c r="D31" i="51"/>
  <c r="C31" i="51"/>
  <c r="B31" i="51"/>
  <c r="A31" i="51"/>
  <c r="D30" i="51"/>
  <c r="C30" i="51"/>
  <c r="B30" i="51"/>
  <c r="A30" i="51"/>
  <c r="D29" i="51"/>
  <c r="C29" i="51"/>
  <c r="B29" i="51"/>
  <c r="A29" i="51"/>
  <c r="D28" i="51"/>
  <c r="C28" i="51"/>
  <c r="B28" i="51"/>
  <c r="A28" i="51"/>
  <c r="D27" i="51"/>
  <c r="C27" i="51"/>
  <c r="B27" i="51"/>
  <c r="A27" i="51"/>
  <c r="D26" i="51"/>
  <c r="C26" i="51"/>
  <c r="B26" i="51"/>
  <c r="A26" i="51"/>
  <c r="D25" i="51"/>
  <c r="C25" i="51"/>
  <c r="B25" i="51"/>
  <c r="A25" i="51"/>
  <c r="D24" i="51"/>
  <c r="C24" i="51"/>
  <c r="B24" i="51"/>
  <c r="A24" i="51"/>
  <c r="D23" i="51"/>
  <c r="C23" i="51"/>
  <c r="B23" i="51"/>
  <c r="A23" i="51"/>
  <c r="D22" i="51"/>
  <c r="C22" i="51"/>
  <c r="B22" i="51"/>
  <c r="A22" i="51"/>
  <c r="D21" i="51"/>
  <c r="C21" i="51"/>
  <c r="B21" i="51"/>
  <c r="A21" i="51"/>
  <c r="D20" i="51"/>
  <c r="C20" i="51"/>
  <c r="B20" i="51"/>
  <c r="A20" i="51"/>
  <c r="D19" i="51"/>
  <c r="C19" i="51"/>
  <c r="B19" i="51"/>
  <c r="A19" i="51"/>
  <c r="D18" i="51"/>
  <c r="C18" i="51"/>
  <c r="B18" i="51"/>
  <c r="A18" i="51"/>
  <c r="D17" i="51"/>
  <c r="C17" i="51"/>
  <c r="B17" i="51"/>
  <c r="A17" i="51"/>
  <c r="D16" i="51"/>
  <c r="C16" i="51"/>
  <c r="B16" i="51"/>
  <c r="A16" i="51"/>
  <c r="D15" i="51"/>
  <c r="C15" i="51"/>
  <c r="B15" i="51"/>
  <c r="A15" i="51"/>
  <c r="D14" i="51"/>
  <c r="C14" i="51"/>
  <c r="B14" i="51"/>
  <c r="A14" i="51"/>
  <c r="D13" i="51"/>
  <c r="C13" i="51"/>
  <c r="B13" i="51"/>
  <c r="A13" i="51"/>
  <c r="D12" i="51"/>
  <c r="C12" i="51"/>
  <c r="B12" i="51"/>
  <c r="A12" i="51"/>
  <c r="D11" i="51"/>
  <c r="C11" i="51"/>
  <c r="B11" i="51"/>
  <c r="A11" i="51"/>
  <c r="D10" i="51"/>
  <c r="C10" i="51"/>
  <c r="B10" i="51"/>
  <c r="A10" i="51"/>
  <c r="D9" i="51"/>
  <c r="C9" i="51"/>
  <c r="B9" i="51"/>
  <c r="A9" i="51"/>
  <c r="D8" i="51"/>
  <c r="C8" i="51"/>
  <c r="B8" i="51"/>
  <c r="A8" i="51"/>
  <c r="D7" i="51"/>
  <c r="C7" i="51"/>
  <c r="B7" i="51"/>
  <c r="A7" i="51"/>
  <c r="D6" i="51"/>
  <c r="C6" i="51"/>
  <c r="B6" i="51"/>
  <c r="A6" i="51"/>
  <c r="D5" i="51"/>
  <c r="C5" i="51"/>
  <c r="B5" i="51"/>
  <c r="A5" i="51"/>
  <c r="D4" i="51"/>
  <c r="C4" i="51"/>
  <c r="B4" i="51"/>
  <c r="A4" i="51"/>
  <c r="D3" i="51"/>
  <c r="C3" i="51"/>
  <c r="B3" i="51"/>
  <c r="A3" i="51"/>
  <c r="U243" i="52" l="1"/>
  <c r="U254" i="52"/>
  <c r="U184" i="52"/>
  <c r="U364" i="52"/>
  <c r="U73" i="52"/>
  <c r="U28" i="52"/>
  <c r="U296" i="52"/>
  <c r="U62" i="52"/>
  <c r="U307" i="52"/>
  <c r="U271" i="52"/>
  <c r="U375" i="52"/>
  <c r="U313" i="52"/>
  <c r="U327" i="52"/>
  <c r="U295" i="52"/>
  <c r="U286" i="52"/>
  <c r="U217" i="52"/>
  <c r="U211" i="52"/>
  <c r="U261" i="52"/>
  <c r="U253" i="52"/>
  <c r="U159" i="52"/>
  <c r="U120" i="52"/>
  <c r="U151" i="52"/>
  <c r="U263" i="52"/>
  <c r="U242" i="52"/>
  <c r="U268" i="52"/>
  <c r="U236" i="52"/>
  <c r="U139" i="52"/>
  <c r="U122" i="52"/>
  <c r="U140" i="52"/>
  <c r="U208" i="52"/>
  <c r="U183" i="52"/>
  <c r="U131" i="52"/>
  <c r="U187" i="52"/>
  <c r="U150" i="52"/>
  <c r="U52" i="52"/>
  <c r="U96" i="52"/>
  <c r="U362" i="52"/>
  <c r="U291" i="52"/>
  <c r="U305" i="52"/>
  <c r="U188" i="52"/>
  <c r="U46" i="52"/>
  <c r="U39" i="52"/>
  <c r="U109" i="52"/>
  <c r="U374" i="52"/>
  <c r="U293" i="52"/>
  <c r="U276" i="52"/>
  <c r="U344" i="52"/>
  <c r="U203" i="52"/>
  <c r="U351" i="52"/>
  <c r="U269" i="52"/>
  <c r="U103" i="52"/>
  <c r="U106" i="52"/>
  <c r="U14" i="52"/>
  <c r="U70" i="52"/>
  <c r="U181" i="52"/>
  <c r="U133" i="52"/>
  <c r="U124" i="52"/>
  <c r="U315" i="52"/>
  <c r="U53" i="52"/>
  <c r="U366" i="52"/>
  <c r="U354" i="52"/>
  <c r="U265" i="52"/>
  <c r="U207" i="52"/>
  <c r="U33" i="52"/>
  <c r="U373" i="52"/>
  <c r="U219" i="52"/>
  <c r="U350" i="52"/>
  <c r="U281" i="52"/>
  <c r="U228" i="52"/>
  <c r="U82" i="52"/>
  <c r="U19" i="52"/>
  <c r="U342" i="52"/>
  <c r="U101" i="52"/>
  <c r="U267" i="52"/>
  <c r="U348" i="52"/>
  <c r="U360" i="52"/>
  <c r="U339" i="52"/>
  <c r="U280" i="52"/>
  <c r="U270" i="52"/>
  <c r="U284" i="52"/>
  <c r="U238" i="52"/>
  <c r="U119" i="52"/>
  <c r="U41" i="52"/>
  <c r="U114" i="52"/>
  <c r="U60" i="52"/>
  <c r="U24" i="52"/>
  <c r="U7" i="52"/>
  <c r="U333" i="52"/>
  <c r="U304" i="52"/>
  <c r="U349" i="52"/>
  <c r="U310" i="52"/>
  <c r="U200" i="52"/>
  <c r="U173" i="52"/>
  <c r="U40" i="52"/>
  <c r="U154" i="52"/>
  <c r="U68" i="52"/>
  <c r="U346" i="52"/>
  <c r="U353" i="52"/>
  <c r="U325" i="52"/>
  <c r="U210" i="52"/>
  <c r="U240" i="52"/>
  <c r="U233" i="52"/>
  <c r="U216" i="52"/>
  <c r="U168" i="52"/>
  <c r="U197" i="52"/>
  <c r="U128" i="52"/>
  <c r="U54" i="52"/>
  <c r="U204" i="52"/>
  <c r="U145" i="52"/>
  <c r="U4" i="52"/>
  <c r="U86" i="52"/>
  <c r="U30" i="52"/>
  <c r="U365" i="52"/>
  <c r="U367" i="52"/>
  <c r="U137" i="52"/>
  <c r="U196" i="52"/>
  <c r="U259" i="52"/>
  <c r="U121" i="52"/>
  <c r="U95" i="52"/>
  <c r="U79" i="52"/>
  <c r="U185" i="52"/>
  <c r="U55" i="52"/>
  <c r="U201" i="52"/>
  <c r="U74" i="52"/>
  <c r="U319" i="52"/>
  <c r="U298" i="52"/>
  <c r="U312" i="52"/>
  <c r="U292" i="52"/>
  <c r="U248" i="52"/>
  <c r="U244" i="52"/>
  <c r="U215" i="52"/>
  <c r="U220" i="52"/>
  <c r="BF7" i="50" s="1"/>
  <c r="U164" i="52"/>
  <c r="U5" i="52"/>
  <c r="U84" i="52"/>
  <c r="U65" i="52"/>
  <c r="U36" i="52"/>
  <c r="U165" i="52"/>
  <c r="U97" i="52"/>
  <c r="U149" i="52"/>
  <c r="U104" i="52"/>
  <c r="U361" i="52"/>
  <c r="U330" i="52"/>
  <c r="U169" i="52"/>
  <c r="U195" i="52"/>
  <c r="U83" i="52"/>
  <c r="U32" i="52"/>
  <c r="U80" i="52"/>
  <c r="U372" i="52"/>
  <c r="U376" i="52"/>
  <c r="U308" i="52"/>
  <c r="U294" i="52"/>
  <c r="U234" i="52"/>
  <c r="U257" i="52"/>
  <c r="U105" i="52"/>
  <c r="U232" i="52"/>
  <c r="U229" i="52"/>
  <c r="U166" i="52"/>
  <c r="U34" i="52"/>
  <c r="U125" i="52"/>
  <c r="U88" i="52"/>
  <c r="U129" i="52"/>
  <c r="U135" i="52"/>
  <c r="U44" i="52"/>
  <c r="U118" i="52"/>
  <c r="U256" i="52"/>
  <c r="U136" i="52"/>
  <c r="U303" i="52"/>
  <c r="U224" i="52"/>
  <c r="U158" i="52"/>
  <c r="U76" i="52"/>
  <c r="U251" i="52"/>
  <c r="U75" i="52"/>
  <c r="U26" i="52"/>
  <c r="U89" i="52"/>
  <c r="U250" i="52"/>
  <c r="U340" i="52"/>
  <c r="U314" i="52"/>
  <c r="U299" i="52"/>
  <c r="U289" i="52"/>
  <c r="U343" i="52"/>
  <c r="U328" i="52"/>
  <c r="U318" i="52"/>
  <c r="U306" i="52"/>
  <c r="U274" i="52"/>
  <c r="U262" i="52"/>
  <c r="U230" i="52"/>
  <c r="U87" i="52"/>
  <c r="U57" i="52"/>
  <c r="U20" i="52"/>
  <c r="U25" i="52"/>
  <c r="U12" i="52"/>
  <c r="U116" i="52"/>
  <c r="U126" i="52"/>
  <c r="U322" i="52"/>
  <c r="U370" i="52"/>
  <c r="U13" i="52"/>
  <c r="U179" i="52"/>
  <c r="U67" i="52"/>
  <c r="U176" i="52"/>
  <c r="U194" i="52"/>
  <c r="U78" i="52"/>
  <c r="U272" i="52"/>
  <c r="U336" i="52"/>
  <c r="U335" i="52"/>
  <c r="U331" i="52"/>
  <c r="U300" i="52"/>
  <c r="U345" i="52"/>
  <c r="U338" i="52"/>
  <c r="U309" i="52"/>
  <c r="U290" i="52"/>
  <c r="U357" i="52"/>
  <c r="U214" i="52"/>
  <c r="U252" i="52"/>
  <c r="U260" i="52"/>
  <c r="U206" i="52"/>
  <c r="U193" i="52"/>
  <c r="U241" i="52"/>
  <c r="U225" i="52"/>
  <c r="U202" i="52"/>
  <c r="U190" i="52"/>
  <c r="U138" i="52"/>
  <c r="U141" i="52"/>
  <c r="U100" i="52"/>
  <c r="U174" i="52"/>
  <c r="U59" i="52"/>
  <c r="U45" i="52"/>
  <c r="U91" i="52"/>
  <c r="U43" i="52"/>
  <c r="U56" i="52"/>
  <c r="U157" i="52"/>
  <c r="U147" i="52"/>
  <c r="U10" i="52"/>
  <c r="U231" i="52"/>
  <c r="U127" i="52"/>
  <c r="U21" i="52"/>
  <c r="U368" i="52"/>
  <c r="U358" i="52"/>
  <c r="U323" i="52"/>
  <c r="U277" i="52"/>
  <c r="U297" i="52"/>
  <c r="U279" i="52"/>
  <c r="U213" i="52"/>
  <c r="U134" i="52"/>
  <c r="U258" i="52"/>
  <c r="U123" i="52"/>
  <c r="U117" i="52"/>
  <c r="U177" i="52"/>
  <c r="U153" i="52"/>
  <c r="U66" i="52"/>
  <c r="U69" i="52"/>
  <c r="U15" i="52"/>
  <c r="U115" i="52"/>
  <c r="U31" i="52"/>
  <c r="U146" i="52"/>
  <c r="U17" i="52"/>
  <c r="U29" i="52"/>
  <c r="U16" i="52"/>
  <c r="U6" i="52"/>
  <c r="U49" i="52"/>
  <c r="U199" i="52"/>
  <c r="U92" i="52"/>
  <c r="U35" i="52"/>
  <c r="U71" i="52"/>
  <c r="U352" i="52"/>
  <c r="U355" i="52"/>
  <c r="U326" i="52"/>
  <c r="U287" i="52"/>
  <c r="U302" i="52"/>
  <c r="U282" i="52"/>
  <c r="U245" i="52"/>
  <c r="U223" i="52"/>
  <c r="U144" i="52"/>
  <c r="U111" i="52"/>
  <c r="U239" i="52"/>
  <c r="U235" i="52"/>
  <c r="BF22" i="50" s="1"/>
  <c r="U170" i="52"/>
  <c r="U172" i="52"/>
  <c r="U110" i="52"/>
  <c r="U93" i="52"/>
  <c r="U47" i="52"/>
  <c r="U81" i="52"/>
  <c r="U107" i="52"/>
  <c r="U51" i="52"/>
  <c r="U113" i="52"/>
  <c r="U98" i="52"/>
  <c r="U332" i="52"/>
  <c r="U143" i="52"/>
  <c r="U180" i="52"/>
  <c r="U218" i="52"/>
  <c r="U377" i="52"/>
  <c r="U378" i="52"/>
  <c r="U369" i="52"/>
  <c r="U321" i="52"/>
  <c r="U320" i="52"/>
  <c r="U301" i="52"/>
  <c r="U249" i="52"/>
  <c r="U246" i="52"/>
  <c r="U255" i="52"/>
  <c r="U222" i="52"/>
  <c r="U189" i="52"/>
  <c r="U102" i="52"/>
  <c r="U27" i="52"/>
  <c r="U94" i="52"/>
  <c r="U132" i="52"/>
  <c r="U156" i="52"/>
  <c r="U85" i="52"/>
  <c r="U130" i="52"/>
  <c r="U37" i="52"/>
  <c r="U23" i="52"/>
  <c r="U11" i="52"/>
  <c r="U191" i="52"/>
  <c r="U155" i="52"/>
  <c r="U356" i="52"/>
  <c r="U341" i="52"/>
  <c r="U317" i="52"/>
  <c r="U273" i="52"/>
  <c r="U42" i="52"/>
  <c r="U64" i="52"/>
  <c r="U212" i="52"/>
  <c r="U347" i="52"/>
  <c r="U371" i="52"/>
  <c r="U329" i="52"/>
  <c r="U324" i="52"/>
  <c r="U311" i="52"/>
  <c r="U285" i="52"/>
  <c r="U275" i="52"/>
  <c r="U266" i="52"/>
  <c r="U227" i="52"/>
  <c r="U209" i="52"/>
  <c r="U175" i="52"/>
  <c r="U162" i="52"/>
  <c r="U171" i="52"/>
  <c r="U48" i="52"/>
  <c r="U77" i="52"/>
  <c r="U186" i="52"/>
  <c r="U167" i="52"/>
  <c r="U18" i="52"/>
  <c r="U8" i="52"/>
  <c r="U178" i="52"/>
  <c r="U90" i="52"/>
  <c r="U163" i="52"/>
  <c r="U221" i="52"/>
  <c r="U237" i="52"/>
  <c r="U58" i="52"/>
  <c r="U363" i="52"/>
  <c r="U359" i="52"/>
  <c r="U288" i="52"/>
  <c r="U278" i="52"/>
  <c r="U283" i="52"/>
  <c r="U205" i="52"/>
  <c r="U142" i="52"/>
  <c r="U264" i="52"/>
  <c r="U192" i="52"/>
  <c r="U182" i="52"/>
  <c r="U99" i="52"/>
  <c r="U72" i="52"/>
  <c r="U148" i="52"/>
  <c r="U63" i="52"/>
  <c r="U9" i="52"/>
  <c r="U198" i="52"/>
  <c r="U160" i="52"/>
  <c r="U38" i="52"/>
  <c r="U61" i="52"/>
  <c r="U247" i="52"/>
  <c r="U152" i="52"/>
  <c r="U108" i="52"/>
  <c r="U50" i="52"/>
  <c r="U316" i="52"/>
  <c r="U337" i="52"/>
  <c r="U112" i="52"/>
  <c r="U334" i="52"/>
  <c r="U161" i="52"/>
  <c r="U22" i="52"/>
  <c r="BF139" i="50" l="1"/>
  <c r="BF196" i="50"/>
  <c r="BF186" i="50"/>
  <c r="BF138" i="50"/>
  <c r="BF162" i="50"/>
  <c r="BF68" i="50"/>
  <c r="BF102" i="50"/>
  <c r="BF219" i="50"/>
  <c r="BF200" i="50"/>
  <c r="BF182" i="50"/>
  <c r="BF40" i="50"/>
  <c r="BF33" i="50"/>
  <c r="BF168" i="50"/>
  <c r="BF167" i="50"/>
  <c r="BF8" i="50"/>
  <c r="BF36" i="50"/>
  <c r="BF189" i="50"/>
  <c r="BF178" i="50"/>
  <c r="BF232" i="50"/>
  <c r="BF229" i="50"/>
  <c r="BF34" i="50"/>
  <c r="BF51" i="50"/>
  <c r="BF141" i="50"/>
  <c r="BF55" i="50"/>
  <c r="BF114" i="50"/>
  <c r="BF153" i="50"/>
  <c r="BF29" i="50"/>
  <c r="BF124" i="50"/>
  <c r="BF150" i="50"/>
  <c r="BF116" i="50"/>
  <c r="BF143" i="50"/>
  <c r="BF78" i="50"/>
  <c r="BF89" i="50"/>
  <c r="BF45" i="50"/>
  <c r="BF125" i="50"/>
  <c r="BF61" i="50"/>
  <c r="BF159" i="50"/>
  <c r="BF106" i="50"/>
  <c r="BF152" i="50"/>
  <c r="BF209" i="50"/>
  <c r="BF195" i="50"/>
  <c r="BF58" i="50"/>
  <c r="BF137" i="50"/>
  <c r="BF176" i="50"/>
  <c r="BF94" i="50"/>
  <c r="BF226" i="50"/>
  <c r="BF198" i="50"/>
  <c r="BF187" i="50"/>
  <c r="BF180" i="50"/>
  <c r="BF169" i="50"/>
  <c r="BF234" i="50"/>
  <c r="BF103" i="50"/>
  <c r="BF158" i="50"/>
  <c r="BF23" i="50"/>
  <c r="BF74" i="50"/>
  <c r="BF132" i="50"/>
  <c r="BF157" i="50"/>
  <c r="BF217" i="50"/>
  <c r="BF80" i="50"/>
  <c r="BF181" i="50"/>
  <c r="BF190" i="50"/>
  <c r="BF171" i="50"/>
  <c r="BF194" i="50"/>
  <c r="BF13" i="50"/>
  <c r="BF131" i="50"/>
  <c r="BF197" i="50"/>
  <c r="BF83" i="50"/>
  <c r="BF179" i="50"/>
  <c r="BF37" i="50"/>
  <c r="BF233" i="50"/>
  <c r="BF134" i="50"/>
  <c r="BF9" i="50"/>
  <c r="BF113" i="50"/>
  <c r="BF12" i="50"/>
  <c r="BF87" i="50"/>
  <c r="BF216" i="50"/>
  <c r="BF212" i="50"/>
  <c r="BF215" i="50"/>
  <c r="BF205" i="50"/>
  <c r="BF214" i="50"/>
  <c r="BF161" i="50"/>
  <c r="BF225" i="50"/>
  <c r="BF30" i="50"/>
  <c r="BF231" i="50"/>
  <c r="BF24" i="50"/>
  <c r="BF42" i="50"/>
  <c r="BF142" i="50"/>
  <c r="BF28" i="50"/>
  <c r="BF118" i="50"/>
  <c r="BF115" i="50"/>
  <c r="BF14" i="50"/>
  <c r="BF88" i="50"/>
  <c r="BF110" i="50"/>
  <c r="BF222" i="50"/>
  <c r="BF165" i="50"/>
  <c r="BF204" i="50"/>
  <c r="BF193" i="50"/>
  <c r="BF185" i="50"/>
  <c r="BF175" i="50"/>
  <c r="BF183" i="50"/>
  <c r="BF221" i="50"/>
  <c r="BF218" i="50"/>
  <c r="BF203" i="50"/>
  <c r="BF52" i="50"/>
  <c r="BF15" i="50"/>
  <c r="BF41" i="50"/>
  <c r="BF184" i="50"/>
  <c r="BF53" i="50"/>
  <c r="BF107" i="50"/>
  <c r="BF101" i="50"/>
  <c r="BF192" i="50"/>
  <c r="BF174" i="50"/>
  <c r="BF63" i="50"/>
  <c r="BF70" i="50"/>
  <c r="BF62" i="50"/>
  <c r="BF155" i="50"/>
  <c r="BF127" i="50"/>
  <c r="BF220" i="50"/>
  <c r="BF191" i="50"/>
  <c r="BF170" i="50"/>
  <c r="BF65" i="50"/>
  <c r="BF72" i="50"/>
  <c r="BF60" i="50"/>
  <c r="BF156" i="50"/>
  <c r="BF10" i="50"/>
  <c r="BF144" i="50"/>
  <c r="BF207" i="50"/>
  <c r="BF211" i="50"/>
  <c r="BF202" i="50"/>
  <c r="BF166" i="50"/>
  <c r="BF206" i="50"/>
  <c r="BF177" i="50"/>
  <c r="BF173" i="50"/>
  <c r="BF224" i="50"/>
  <c r="BF210" i="50"/>
  <c r="BF199" i="50"/>
  <c r="BF208" i="50"/>
  <c r="BF188" i="50"/>
  <c r="BF201" i="50"/>
  <c r="BF121" i="50"/>
  <c r="BF75" i="50"/>
  <c r="BF98" i="50"/>
  <c r="BF104" i="50"/>
  <c r="BF32" i="50"/>
  <c r="BF77" i="50"/>
  <c r="BF146" i="50"/>
  <c r="BF111" i="50"/>
  <c r="BF128" i="50"/>
  <c r="BF164" i="50"/>
  <c r="BF69" i="50"/>
  <c r="BF18" i="50"/>
  <c r="BF17" i="50"/>
  <c r="BF93" i="50"/>
  <c r="BF43" i="50"/>
  <c r="BF38" i="50"/>
  <c r="BF56" i="50"/>
  <c r="BF160" i="50"/>
  <c r="BF96" i="50"/>
  <c r="BF49" i="50"/>
  <c r="BF163" i="50"/>
  <c r="BF109" i="50"/>
  <c r="BF105" i="50"/>
  <c r="BF21" i="50"/>
  <c r="BF148" i="50"/>
  <c r="BF99" i="50"/>
  <c r="BF97" i="50"/>
  <c r="BF149" i="50"/>
  <c r="BF85" i="50"/>
  <c r="BF154" i="50"/>
  <c r="BF20" i="50"/>
  <c r="BF44" i="50"/>
  <c r="BF71" i="50"/>
  <c r="BF57" i="50"/>
  <c r="BF67" i="50"/>
  <c r="BF27" i="50"/>
  <c r="BF151" i="50"/>
  <c r="BF84" i="50"/>
  <c r="BF122" i="50"/>
  <c r="BF130" i="50"/>
  <c r="BF91" i="50"/>
  <c r="BF126" i="50"/>
  <c r="BF119" i="50"/>
  <c r="BF26" i="50"/>
  <c r="BF64" i="50"/>
  <c r="BF123" i="50"/>
  <c r="BF112" i="50"/>
  <c r="BF120" i="50"/>
  <c r="BF147" i="50"/>
  <c r="BF47" i="50"/>
  <c r="BF59" i="50"/>
  <c r="BF76" i="50"/>
  <c r="BF11" i="50"/>
  <c r="BF16" i="50"/>
  <c r="BF140" i="50"/>
  <c r="BF135" i="50"/>
  <c r="BF108" i="50"/>
  <c r="BF145" i="50"/>
  <c r="BF39" i="50"/>
  <c r="BF86" i="50"/>
  <c r="BF90" i="50"/>
  <c r="BF19" i="50"/>
  <c r="BF133" i="50"/>
  <c r="BF54" i="50"/>
  <c r="BF136" i="50"/>
  <c r="BF227" i="50"/>
  <c r="BF213" i="50"/>
  <c r="BF172" i="50"/>
  <c r="BF230" i="50"/>
  <c r="BF223" i="50"/>
  <c r="BF228" i="50"/>
  <c r="BF48" i="50"/>
  <c r="BF117" i="50"/>
  <c r="BF92" i="50"/>
  <c r="BF129" i="50"/>
  <c r="BF31" i="50"/>
  <c r="BF50" i="50"/>
  <c r="BF100" i="50"/>
  <c r="BF81" i="50"/>
  <c r="BF35" i="50"/>
  <c r="BF46" i="50"/>
  <c r="BF73" i="50"/>
  <c r="BF95" i="50"/>
  <c r="BF79" i="50"/>
  <c r="BF25" i="50"/>
  <c r="BF82" i="50"/>
  <c r="L11" i="50"/>
  <c r="J11" i="50"/>
  <c r="BT183" i="50" l="1"/>
  <c r="BT204" i="50"/>
  <c r="BT188" i="50"/>
  <c r="BT207" i="50"/>
  <c r="BT221" i="50"/>
  <c r="BT182" i="50"/>
  <c r="BT184" i="50"/>
  <c r="BT181" i="50"/>
  <c r="BT171" i="50"/>
  <c r="BT173" i="50"/>
  <c r="BT212" i="50"/>
  <c r="BT197" i="50"/>
  <c r="BT178" i="50"/>
  <c r="BT219" i="50"/>
  <c r="BT201" i="50"/>
  <c r="BT170" i="50"/>
  <c r="BT224" i="50"/>
  <c r="BT234" i="50"/>
  <c r="BT208" i="50"/>
  <c r="BT198" i="50"/>
  <c r="BT193" i="50"/>
  <c r="BT185" i="50"/>
  <c r="BT211" i="50"/>
  <c r="BT189" i="50"/>
  <c r="BT200" i="50"/>
  <c r="BT203" i="50"/>
  <c r="BT194" i="50"/>
  <c r="BT199" i="50"/>
  <c r="BT205" i="50"/>
  <c r="BT206" i="50"/>
  <c r="BT202" i="50"/>
  <c r="BT210" i="50"/>
  <c r="BT222" i="50"/>
  <c r="BT180" i="50"/>
  <c r="BT186" i="50"/>
  <c r="BT209" i="50"/>
  <c r="BT187" i="50"/>
  <c r="BT218" i="50"/>
  <c r="BT190" i="50"/>
  <c r="BT179" i="50"/>
  <c r="BT191" i="50"/>
  <c r="BT192" i="50"/>
  <c r="BT220" i="50"/>
  <c r="BT195" i="50"/>
  <c r="BT196" i="50"/>
  <c r="BT233" i="50"/>
  <c r="BT172" i="50"/>
  <c r="BT225" i="50"/>
  <c r="BT229" i="50"/>
  <c r="BT223" i="50"/>
  <c r="BT175" i="50"/>
  <c r="BT226" i="50"/>
  <c r="BT227" i="50"/>
  <c r="BT228" i="50"/>
  <c r="BT216" i="50"/>
  <c r="BT214" i="50"/>
  <c r="BT177" i="50"/>
  <c r="BT176" i="50"/>
  <c r="BT174" i="50"/>
  <c r="BT215" i="50"/>
  <c r="BT213" i="50"/>
  <c r="BT231" i="50"/>
  <c r="BT232" i="50"/>
  <c r="BT230" i="50"/>
  <c r="BT217" i="50"/>
  <c r="H11" i="50" l="1"/>
  <c r="F11" i="50"/>
  <c r="D11" i="50"/>
  <c r="AR8" i="50"/>
  <c r="AI19" i="48"/>
  <c r="AA19" i="48"/>
  <c r="S19" i="48"/>
  <c r="AR9" i="50" l="1"/>
  <c r="AR10" i="50" l="1"/>
  <c r="AR11" i="50" l="1"/>
  <c r="AR12" i="50" l="1"/>
  <c r="AR13" i="50" l="1"/>
  <c r="AR14" i="50" l="1"/>
  <c r="AR15" i="50" l="1"/>
  <c r="C39" i="47"/>
  <c r="Q74" i="47" s="1"/>
  <c r="AR16" i="50" l="1"/>
  <c r="G69" i="47"/>
  <c r="F50" i="47"/>
  <c r="F62" i="47"/>
  <c r="H52" i="47"/>
  <c r="H64" i="47"/>
  <c r="S69" i="47"/>
  <c r="L44" i="47"/>
  <c r="G45" i="47"/>
  <c r="G57" i="47"/>
  <c r="N46" i="47"/>
  <c r="S57" i="47"/>
  <c r="N70" i="47"/>
  <c r="K61" i="47"/>
  <c r="M51" i="47"/>
  <c r="M63" i="47"/>
  <c r="O53" i="47"/>
  <c r="E67" i="47"/>
  <c r="S45" i="47"/>
  <c r="V45" i="47" s="1"/>
  <c r="I47" i="47"/>
  <c r="N58" i="47"/>
  <c r="D72" i="47"/>
  <c r="R50" i="47"/>
  <c r="R62" i="47"/>
  <c r="C53" i="47"/>
  <c r="C65" i="47"/>
  <c r="Q55" i="47"/>
  <c r="L56" i="47"/>
  <c r="D48" i="47"/>
  <c r="I59" i="47"/>
  <c r="K74" i="47"/>
  <c r="P48" i="47"/>
  <c r="J54" i="47"/>
  <c r="D60" i="47"/>
  <c r="O65" i="47"/>
  <c r="R74" i="47"/>
  <c r="K49" i="47"/>
  <c r="E55" i="47"/>
  <c r="P60" i="47"/>
  <c r="J66" i="47"/>
  <c r="S74" i="47"/>
  <c r="L68" i="47"/>
  <c r="K73" i="47"/>
  <c r="J47" i="47"/>
  <c r="G50" i="47"/>
  <c r="P53" i="47"/>
  <c r="C58" i="47"/>
  <c r="G62" i="47"/>
  <c r="H69" i="47"/>
  <c r="M61" i="47"/>
  <c r="P72" i="47"/>
  <c r="L49" i="47"/>
  <c r="K54" i="47"/>
  <c r="Q60" i="47"/>
  <c r="F67" i="47"/>
  <c r="J71" i="47"/>
  <c r="R48" i="47"/>
  <c r="Q53" i="47"/>
  <c r="D58" i="47"/>
  <c r="K59" i="47"/>
  <c r="R60" i="47"/>
  <c r="C63" i="47"/>
  <c r="J64" i="47"/>
  <c r="Q65" i="47"/>
  <c r="G67" i="47"/>
  <c r="N68" i="47"/>
  <c r="D70" i="47"/>
  <c r="K71" i="47"/>
  <c r="R72" i="47"/>
  <c r="M73" i="47"/>
  <c r="C44" i="47"/>
  <c r="O44" i="47"/>
  <c r="E46" i="47"/>
  <c r="Q46" i="47"/>
  <c r="L47" i="47"/>
  <c r="Z44" i="47" s="1"/>
  <c r="G48" i="47"/>
  <c r="S48" i="47"/>
  <c r="N49" i="47"/>
  <c r="I50" i="47"/>
  <c r="D51" i="47"/>
  <c r="P51" i="47"/>
  <c r="K52" i="47"/>
  <c r="F53" i="47"/>
  <c r="R53" i="47"/>
  <c r="M54" i="47"/>
  <c r="H55" i="47"/>
  <c r="C56" i="47"/>
  <c r="O56" i="47"/>
  <c r="J57" i="47"/>
  <c r="E58" i="47"/>
  <c r="Q58" i="47"/>
  <c r="L59" i="47"/>
  <c r="G60" i="47"/>
  <c r="S60" i="47"/>
  <c r="N61" i="47"/>
  <c r="I62" i="47"/>
  <c r="D63" i="47"/>
  <c r="P63" i="47"/>
  <c r="K64" i="47"/>
  <c r="F65" i="47"/>
  <c r="R65" i="47"/>
  <c r="M66" i="47"/>
  <c r="H67" i="47"/>
  <c r="C68" i="47"/>
  <c r="O68" i="47"/>
  <c r="J69" i="47"/>
  <c r="E70" i="47"/>
  <c r="Q70" i="47"/>
  <c r="L71" i="47"/>
  <c r="G72" i="47"/>
  <c r="S72" i="47"/>
  <c r="N73" i="47"/>
  <c r="I74" i="47"/>
  <c r="C46" i="47"/>
  <c r="I52" i="47"/>
  <c r="J59" i="47"/>
  <c r="D65" i="47"/>
  <c r="C70" i="47"/>
  <c r="D46" i="47"/>
  <c r="O51" i="47"/>
  <c r="N56" i="47"/>
  <c r="P58" i="47"/>
  <c r="F60" i="47"/>
  <c r="H62" i="47"/>
  <c r="O63" i="47"/>
  <c r="E65" i="47"/>
  <c r="L66" i="47"/>
  <c r="S67" i="47"/>
  <c r="I69" i="47"/>
  <c r="P70" i="47"/>
  <c r="F72" i="47"/>
  <c r="H74" i="47"/>
  <c r="J45" i="47"/>
  <c r="D44" i="47"/>
  <c r="P44" i="47"/>
  <c r="K45" i="47"/>
  <c r="F46" i="47"/>
  <c r="R46" i="47"/>
  <c r="M47" i="47"/>
  <c r="AA44" i="47" s="1"/>
  <c r="H48" i="47"/>
  <c r="C49" i="47"/>
  <c r="O49" i="47"/>
  <c r="J50" i="47"/>
  <c r="E51" i="47"/>
  <c r="Q51" i="47"/>
  <c r="L52" i="47"/>
  <c r="G53" i="47"/>
  <c r="S53" i="47"/>
  <c r="N54" i="47"/>
  <c r="I55" i="47"/>
  <c r="D56" i="47"/>
  <c r="P56" i="47"/>
  <c r="K57" i="47"/>
  <c r="F58" i="47"/>
  <c r="R58" i="47"/>
  <c r="M59" i="47"/>
  <c r="H60" i="47"/>
  <c r="C61" i="47"/>
  <c r="O61" i="47"/>
  <c r="J62" i="47"/>
  <c r="E63" i="47"/>
  <c r="Q63" i="47"/>
  <c r="L64" i="47"/>
  <c r="G65" i="47"/>
  <c r="S65" i="47"/>
  <c r="N66" i="47"/>
  <c r="I67" i="47"/>
  <c r="D68" i="47"/>
  <c r="P68" i="47"/>
  <c r="K69" i="47"/>
  <c r="F70" i="47"/>
  <c r="R70" i="47"/>
  <c r="M71" i="47"/>
  <c r="H72" i="47"/>
  <c r="C73" i="47"/>
  <c r="O73" i="47"/>
  <c r="J74" i="47"/>
  <c r="M49" i="47"/>
  <c r="S55" i="47"/>
  <c r="G46" i="47"/>
  <c r="P49" i="47"/>
  <c r="O54" i="47"/>
  <c r="N59" i="47"/>
  <c r="R63" i="47"/>
  <c r="Q68" i="47"/>
  <c r="P73" i="47"/>
  <c r="F44" i="47"/>
  <c r="R44" i="47"/>
  <c r="M45" i="47"/>
  <c r="AA45" i="47" s="1"/>
  <c r="H46" i="47"/>
  <c r="C47" i="47"/>
  <c r="O47" i="47"/>
  <c r="J48" i="47"/>
  <c r="E49" i="47"/>
  <c r="Q49" i="47"/>
  <c r="L50" i="47"/>
  <c r="G51" i="47"/>
  <c r="S51" i="47"/>
  <c r="N52" i="47"/>
  <c r="I53" i="47"/>
  <c r="D54" i="47"/>
  <c r="P54" i="47"/>
  <c r="K55" i="47"/>
  <c r="F56" i="47"/>
  <c r="R56" i="47"/>
  <c r="M57" i="47"/>
  <c r="H58" i="47"/>
  <c r="C59" i="47"/>
  <c r="O59" i="47"/>
  <c r="J60" i="47"/>
  <c r="E61" i="47"/>
  <c r="Q61" i="47"/>
  <c r="L62" i="47"/>
  <c r="G63" i="47"/>
  <c r="S63" i="47"/>
  <c r="N64" i="47"/>
  <c r="I65" i="47"/>
  <c r="D66" i="47"/>
  <c r="P66" i="47"/>
  <c r="K67" i="47"/>
  <c r="F68" i="47"/>
  <c r="R68" i="47"/>
  <c r="M69" i="47"/>
  <c r="H70" i="47"/>
  <c r="C71" i="47"/>
  <c r="O71" i="47"/>
  <c r="J72" i="47"/>
  <c r="E73" i="47"/>
  <c r="Q73" i="47"/>
  <c r="L74" i="47"/>
  <c r="Q48" i="47"/>
  <c r="M56" i="47"/>
  <c r="I64" i="47"/>
  <c r="E72" i="47"/>
  <c r="P46" i="47"/>
  <c r="L54" i="47"/>
  <c r="S46" i="47"/>
  <c r="R51" i="47"/>
  <c r="E56" i="47"/>
  <c r="D61" i="47"/>
  <c r="C66" i="47"/>
  <c r="S70" i="47"/>
  <c r="N45" i="47"/>
  <c r="AB45" i="47" s="1"/>
  <c r="I46" i="47"/>
  <c r="D47" i="47"/>
  <c r="P47" i="47"/>
  <c r="K48" i="47"/>
  <c r="F49" i="47"/>
  <c r="R49" i="47"/>
  <c r="M50" i="47"/>
  <c r="H51" i="47"/>
  <c r="C52" i="47"/>
  <c r="O52" i="47"/>
  <c r="J53" i="47"/>
  <c r="E54" i="47"/>
  <c r="Q54" i="47"/>
  <c r="L55" i="47"/>
  <c r="G56" i="47"/>
  <c r="S56" i="47"/>
  <c r="N57" i="47"/>
  <c r="I58" i="47"/>
  <c r="D59" i="47"/>
  <c r="P59" i="47"/>
  <c r="K60" i="47"/>
  <c r="F61" i="47"/>
  <c r="R61" i="47"/>
  <c r="M62" i="47"/>
  <c r="H63" i="47"/>
  <c r="C64" i="47"/>
  <c r="O64" i="47"/>
  <c r="J65" i="47"/>
  <c r="E66" i="47"/>
  <c r="Q66" i="47"/>
  <c r="L67" i="47"/>
  <c r="G68" i="47"/>
  <c r="S68" i="47"/>
  <c r="N69" i="47"/>
  <c r="I70" i="47"/>
  <c r="D71" i="47"/>
  <c r="P71" i="47"/>
  <c r="K72" i="47"/>
  <c r="F73" i="47"/>
  <c r="R73" i="47"/>
  <c r="M74" i="47"/>
  <c r="Q67" i="47"/>
  <c r="F74" i="47"/>
  <c r="E48" i="47"/>
  <c r="N51" i="47"/>
  <c r="F55" i="47"/>
  <c r="O58" i="47"/>
  <c r="L61" i="47"/>
  <c r="P65" i="47"/>
  <c r="R67" i="47"/>
  <c r="M68" i="47"/>
  <c r="G74" i="47"/>
  <c r="I45" i="47"/>
  <c r="C51" i="47"/>
  <c r="I57" i="47"/>
  <c r="Q44" i="47"/>
  <c r="I48" i="47"/>
  <c r="K50" i="47"/>
  <c r="H53" i="47"/>
  <c r="J55" i="47"/>
  <c r="G58" i="47"/>
  <c r="I60" i="47"/>
  <c r="K62" i="47"/>
  <c r="M64" i="47"/>
  <c r="J67" i="47"/>
  <c r="L69" i="47"/>
  <c r="G70" i="47"/>
  <c r="S44" i="47"/>
  <c r="H44" i="47"/>
  <c r="C45" i="47"/>
  <c r="O45" i="47"/>
  <c r="J46" i="47"/>
  <c r="E47" i="47"/>
  <c r="Q47" i="47"/>
  <c r="L48" i="47"/>
  <c r="G49" i="47"/>
  <c r="S49" i="47"/>
  <c r="N50" i="47"/>
  <c r="I51" i="47"/>
  <c r="D52" i="47"/>
  <c r="P52" i="47"/>
  <c r="K53" i="47"/>
  <c r="F54" i="47"/>
  <c r="R54" i="47"/>
  <c r="M55" i="47"/>
  <c r="H56" i="47"/>
  <c r="C57" i="47"/>
  <c r="O57" i="47"/>
  <c r="J58" i="47"/>
  <c r="E59" i="47"/>
  <c r="Q59" i="47"/>
  <c r="L60" i="47"/>
  <c r="G61" i="47"/>
  <c r="S61" i="47"/>
  <c r="N62" i="47"/>
  <c r="I63" i="47"/>
  <c r="D64" i="47"/>
  <c r="P64" i="47"/>
  <c r="K65" i="47"/>
  <c r="F66" i="47"/>
  <c r="R66" i="47"/>
  <c r="M67" i="47"/>
  <c r="H68" i="47"/>
  <c r="C69" i="47"/>
  <c r="O69" i="47"/>
  <c r="J70" i="47"/>
  <c r="E71" i="47"/>
  <c r="Q71" i="47"/>
  <c r="L72" i="47"/>
  <c r="G73" i="47"/>
  <c r="S73" i="47"/>
  <c r="N74" i="47"/>
  <c r="M44" i="47"/>
  <c r="S50" i="47"/>
  <c r="H57" i="47"/>
  <c r="S62" i="47"/>
  <c r="L73" i="47"/>
  <c r="F48" i="47"/>
  <c r="J52" i="47"/>
  <c r="E44" i="47"/>
  <c r="N47" i="47"/>
  <c r="AB44" i="47" s="1"/>
  <c r="M52" i="47"/>
  <c r="Q56" i="47"/>
  <c r="P61" i="47"/>
  <c r="O66" i="47"/>
  <c r="N71" i="47"/>
  <c r="G44" i="47"/>
  <c r="I44" i="47"/>
  <c r="D45" i="47"/>
  <c r="P45" i="47"/>
  <c r="K46" i="47"/>
  <c r="F47" i="47"/>
  <c r="R47" i="47"/>
  <c r="M48" i="47"/>
  <c r="H49" i="47"/>
  <c r="C50" i="47"/>
  <c r="O50" i="47"/>
  <c r="J51" i="47"/>
  <c r="E52" i="47"/>
  <c r="Q52" i="47"/>
  <c r="L53" i="47"/>
  <c r="G54" i="47"/>
  <c r="S54" i="47"/>
  <c r="N55" i="47"/>
  <c r="I56" i="47"/>
  <c r="D57" i="47"/>
  <c r="P57" i="47"/>
  <c r="K58" i="47"/>
  <c r="F59" i="47"/>
  <c r="R59" i="47"/>
  <c r="M60" i="47"/>
  <c r="H61" i="47"/>
  <c r="C62" i="47"/>
  <c r="O62" i="47"/>
  <c r="J63" i="47"/>
  <c r="E64" i="47"/>
  <c r="Q64" i="47"/>
  <c r="L65" i="47"/>
  <c r="G66" i="47"/>
  <c r="S66" i="47"/>
  <c r="N67" i="47"/>
  <c r="I68" i="47"/>
  <c r="D69" i="47"/>
  <c r="P69" i="47"/>
  <c r="K70" i="47"/>
  <c r="F71" i="47"/>
  <c r="R71" i="47"/>
  <c r="M72" i="47"/>
  <c r="H73" i="47"/>
  <c r="C74" i="47"/>
  <c r="O74" i="47"/>
  <c r="H45" i="47"/>
  <c r="D53" i="47"/>
  <c r="E60" i="47"/>
  <c r="K66" i="47"/>
  <c r="O70" i="47"/>
  <c r="N44" i="47"/>
  <c r="H50" i="47"/>
  <c r="G55" i="47"/>
  <c r="L45" i="47"/>
  <c r="Z45" i="47" s="1"/>
  <c r="F51" i="47"/>
  <c r="L57" i="47"/>
  <c r="H65" i="47"/>
  <c r="I72" i="47"/>
  <c r="J44" i="47"/>
  <c r="E45" i="47"/>
  <c r="Q45" i="47"/>
  <c r="L46" i="47"/>
  <c r="G47" i="47"/>
  <c r="S47" i="47"/>
  <c r="V44" i="47" s="1"/>
  <c r="N48" i="47"/>
  <c r="I49" i="47"/>
  <c r="D50" i="47"/>
  <c r="P50" i="47"/>
  <c r="K51" i="47"/>
  <c r="F52" i="47"/>
  <c r="R52" i="47"/>
  <c r="M53" i="47"/>
  <c r="H54" i="47"/>
  <c r="C55" i="47"/>
  <c r="O55" i="47"/>
  <c r="J56" i="47"/>
  <c r="E57" i="47"/>
  <c r="Q57" i="47"/>
  <c r="L58" i="47"/>
  <c r="Z48" i="47" s="1"/>
  <c r="G59" i="47"/>
  <c r="S59" i="47"/>
  <c r="N60" i="47"/>
  <c r="I61" i="47"/>
  <c r="D62" i="47"/>
  <c r="P62" i="47"/>
  <c r="K63" i="47"/>
  <c r="F64" i="47"/>
  <c r="R64" i="47"/>
  <c r="M65" i="47"/>
  <c r="H66" i="47"/>
  <c r="C67" i="47"/>
  <c r="O67" i="47"/>
  <c r="J68" i="47"/>
  <c r="E69" i="47"/>
  <c r="Q69" i="47"/>
  <c r="L70" i="47"/>
  <c r="G71" i="47"/>
  <c r="S71" i="47"/>
  <c r="N72" i="47"/>
  <c r="I73" i="47"/>
  <c r="D74" i="47"/>
  <c r="P74" i="47"/>
  <c r="I71" i="47"/>
  <c r="O46" i="47"/>
  <c r="R55" i="47"/>
  <c r="N63" i="47"/>
  <c r="AB48" i="47" s="1"/>
  <c r="Q72" i="47"/>
  <c r="K47" i="47"/>
  <c r="E53" i="47"/>
  <c r="D49" i="47"/>
  <c r="C54" i="47"/>
  <c r="S58" i="47"/>
  <c r="V48" i="47" s="1"/>
  <c r="F63" i="47"/>
  <c r="E68" i="47"/>
  <c r="D73" i="47"/>
  <c r="K44" i="47"/>
  <c r="F45" i="47"/>
  <c r="R45" i="47"/>
  <c r="M46" i="47"/>
  <c r="H47" i="47"/>
  <c r="C48" i="47"/>
  <c r="O48" i="47"/>
  <c r="J49" i="47"/>
  <c r="E50" i="47"/>
  <c r="Q50" i="47"/>
  <c r="L51" i="47"/>
  <c r="G52" i="47"/>
  <c r="S52" i="47"/>
  <c r="N53" i="47"/>
  <c r="I54" i="47"/>
  <c r="D55" i="47"/>
  <c r="P55" i="47"/>
  <c r="K56" i="47"/>
  <c r="F57" i="47"/>
  <c r="R57" i="47"/>
  <c r="M58" i="47"/>
  <c r="AA48" i="47" s="1"/>
  <c r="H59" i="47"/>
  <c r="C60" i="47"/>
  <c r="O60" i="47"/>
  <c r="J61" i="47"/>
  <c r="E62" i="47"/>
  <c r="Q62" i="47"/>
  <c r="L63" i="47"/>
  <c r="G64" i="47"/>
  <c r="S64" i="47"/>
  <c r="N65" i="47"/>
  <c r="I66" i="47"/>
  <c r="D67" i="47"/>
  <c r="P67" i="47"/>
  <c r="K68" i="47"/>
  <c r="F69" i="47"/>
  <c r="R69" i="47"/>
  <c r="M70" i="47"/>
  <c r="H71" i="47"/>
  <c r="C72" i="47"/>
  <c r="O72" i="47"/>
  <c r="J73" i="47"/>
  <c r="E74" i="47"/>
  <c r="AR17" i="50" l="1"/>
  <c r="AR18" i="50" s="1"/>
  <c r="AR19" i="50" s="1"/>
  <c r="AR20" i="50" s="1"/>
  <c r="AR21" i="50" s="1"/>
  <c r="AR22" i="50" s="1"/>
  <c r="AR23" i="50" s="1"/>
  <c r="AR24" i="50" s="1"/>
  <c r="AR25" i="50" s="1"/>
  <c r="AR26" i="50" s="1"/>
  <c r="AR27" i="50" s="1"/>
  <c r="AR28" i="50" s="1"/>
  <c r="AR29" i="50" s="1"/>
  <c r="AR30" i="50" s="1"/>
  <c r="AR31" i="50" s="1"/>
  <c r="AR32" i="50" s="1"/>
  <c r="AR33" i="50" s="1"/>
  <c r="AR34" i="50" s="1"/>
  <c r="AR35" i="50" s="1"/>
  <c r="AR36" i="50" s="1"/>
  <c r="AR37" i="50" s="1"/>
  <c r="AR38" i="50" s="1"/>
  <c r="AR39" i="50" s="1"/>
  <c r="AR40" i="50" s="1"/>
  <c r="AR41" i="50" s="1"/>
  <c r="AR42" i="50" s="1"/>
  <c r="AR43" i="50" s="1"/>
  <c r="AR44" i="50" s="1"/>
  <c r="AR45" i="50" s="1"/>
  <c r="AR46" i="50" s="1"/>
  <c r="AR47" i="50" s="1"/>
  <c r="AR48" i="50" s="1"/>
  <c r="AR49" i="50" s="1"/>
  <c r="AR50" i="50" s="1"/>
  <c r="AR51" i="50" s="1"/>
  <c r="AR52" i="50" s="1"/>
  <c r="AR53" i="50" s="1"/>
  <c r="AR54" i="50" s="1"/>
  <c r="AR55" i="50" s="1"/>
  <c r="AR56" i="50" s="1"/>
  <c r="AR57" i="50" s="1"/>
  <c r="AR58" i="50" s="1"/>
  <c r="AR59" i="50" s="1"/>
  <c r="AR60" i="50" s="1"/>
  <c r="AR61" i="50" s="1"/>
  <c r="AR62" i="50" s="1"/>
  <c r="AR63" i="50" s="1"/>
  <c r="AR64" i="50" s="1"/>
  <c r="AR65" i="50" s="1"/>
  <c r="V46" i="47"/>
  <c r="AB46" i="47"/>
  <c r="AB47" i="47"/>
  <c r="AC44" i="47"/>
  <c r="Z47" i="47"/>
  <c r="AC48" i="47"/>
  <c r="AA47" i="47"/>
  <c r="AA46" i="47"/>
  <c r="Z46" i="47"/>
  <c r="AC45" i="47"/>
  <c r="V47" i="47"/>
  <c r="V49" i="47" s="1"/>
  <c r="W45" i="47" s="1"/>
  <c r="AR66" i="50" l="1"/>
  <c r="AC46" i="47"/>
  <c r="AB49" i="47"/>
  <c r="AA49" i="47"/>
  <c r="AC47" i="47"/>
  <c r="W44" i="47"/>
  <c r="W48" i="47"/>
  <c r="W47" i="47"/>
  <c r="W46" i="47"/>
  <c r="Z49" i="47"/>
  <c r="AR67" i="50" l="1"/>
  <c r="AC49" i="47"/>
  <c r="AD48" i="47" s="1"/>
  <c r="W49" i="47"/>
  <c r="F21" i="46"/>
  <c r="AZ7" i="50"/>
  <c r="BG66" i="50" s="1"/>
  <c r="AZ8" i="50"/>
  <c r="AX8" i="50" s="1"/>
  <c r="AZ14" i="50"/>
  <c r="AX14" i="50" s="1"/>
  <c r="AZ19" i="50"/>
  <c r="AX19" i="50" s="1"/>
  <c r="AZ22" i="50"/>
  <c r="AX22" i="50" s="1"/>
  <c r="AZ24" i="50"/>
  <c r="AX24" i="50" s="1"/>
  <c r="AZ28" i="50"/>
  <c r="AX28" i="50" s="1"/>
  <c r="AZ30" i="50"/>
  <c r="AX30" i="50" s="1"/>
  <c r="AZ31" i="50"/>
  <c r="AX31" i="50" s="1"/>
  <c r="AZ43" i="50"/>
  <c r="AX43" i="50" s="1"/>
  <c r="AZ46" i="50"/>
  <c r="AX46" i="50" s="1"/>
  <c r="AZ48" i="50"/>
  <c r="AX48" i="50" s="1"/>
  <c r="AZ53" i="50"/>
  <c r="AX53" i="50" s="1"/>
  <c r="AZ55" i="50"/>
  <c r="AX55" i="50" s="1"/>
  <c r="AZ56" i="50"/>
  <c r="AX56" i="50" s="1"/>
  <c r="AZ62" i="50"/>
  <c r="AX62" i="50" s="1"/>
  <c r="AZ64" i="50"/>
  <c r="AX64" i="50" s="1"/>
  <c r="AZ65" i="50"/>
  <c r="AX65" i="50" s="1"/>
  <c r="AZ67" i="50"/>
  <c r="AX67" i="50" s="1"/>
  <c r="AZ70" i="50"/>
  <c r="AX70" i="50" s="1"/>
  <c r="AZ72" i="50"/>
  <c r="AX72" i="50" s="1"/>
  <c r="AZ77" i="50"/>
  <c r="AX77" i="50" s="1"/>
  <c r="AZ78" i="50"/>
  <c r="AX78" i="50" s="1"/>
  <c r="AZ79" i="50"/>
  <c r="AX79" i="50" s="1"/>
  <c r="AZ80" i="50"/>
  <c r="AX80" i="50" s="1"/>
  <c r="AZ89" i="50"/>
  <c r="AX89" i="50" s="1"/>
  <c r="AZ91" i="50"/>
  <c r="AX91" i="50" s="1"/>
  <c r="AZ102" i="50"/>
  <c r="AX102" i="50" s="1"/>
  <c r="AZ103" i="50"/>
  <c r="AX103" i="50" s="1"/>
  <c r="AZ104" i="50"/>
  <c r="AX104" i="50" s="1"/>
  <c r="AZ112" i="50"/>
  <c r="AX112" i="50" s="1"/>
  <c r="AZ113" i="50"/>
  <c r="AX113" i="50" s="1"/>
  <c r="AZ115" i="50"/>
  <c r="AX115" i="50" s="1"/>
  <c r="AZ118" i="50"/>
  <c r="AX118" i="50" s="1"/>
  <c r="AZ121" i="50"/>
  <c r="AX121" i="50" s="1"/>
  <c r="AZ124" i="50"/>
  <c r="AX124" i="50" s="1"/>
  <c r="AZ126" i="50"/>
  <c r="AX126" i="50" s="1"/>
  <c r="AZ127" i="50"/>
  <c r="AX127" i="50" s="1"/>
  <c r="AZ136" i="50"/>
  <c r="AX136" i="50" s="1"/>
  <c r="AZ137" i="50"/>
  <c r="AX137" i="50" s="1"/>
  <c r="AZ139" i="50"/>
  <c r="AZ145" i="50"/>
  <c r="AX145" i="50" s="1"/>
  <c r="AZ148" i="50"/>
  <c r="AX148" i="50" s="1"/>
  <c r="AZ150" i="50"/>
  <c r="AX150" i="50" s="1"/>
  <c r="AZ151" i="50"/>
  <c r="AX151" i="50" s="1"/>
  <c r="AZ152" i="50"/>
  <c r="AX152" i="50" s="1"/>
  <c r="AZ153" i="50"/>
  <c r="AX153" i="50" s="1"/>
  <c r="AZ160" i="50"/>
  <c r="AX160" i="50" s="1"/>
  <c r="AZ161" i="50"/>
  <c r="AX161" i="50" s="1"/>
  <c r="AZ163" i="50"/>
  <c r="AX163" i="50" s="1"/>
  <c r="F108" i="46"/>
  <c r="F96" i="46"/>
  <c r="F84" i="46"/>
  <c r="A32" i="46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A109" i="46" s="1"/>
  <c r="A110" i="46" s="1"/>
  <c r="A111" i="46" s="1"/>
  <c r="A112" i="46" s="1"/>
  <c r="A113" i="46" s="1"/>
  <c r="A114" i="46" s="1"/>
  <c r="A115" i="46" s="1"/>
  <c r="A116" i="46" s="1"/>
  <c r="A117" i="46" s="1"/>
  <c r="A118" i="46" s="1"/>
  <c r="A119" i="46" s="1"/>
  <c r="A120" i="46" s="1"/>
  <c r="A121" i="46" s="1"/>
  <c r="A122" i="46" s="1"/>
  <c r="A123" i="46" s="1"/>
  <c r="A124" i="46" s="1"/>
  <c r="A125" i="46" s="1"/>
  <c r="A126" i="46" s="1"/>
  <c r="A127" i="46" s="1"/>
  <c r="A128" i="46" s="1"/>
  <c r="A129" i="46" s="1"/>
  <c r="A130" i="46" s="1"/>
  <c r="A131" i="46" s="1"/>
  <c r="A132" i="46" s="1"/>
  <c r="A133" i="46" s="1"/>
  <c r="A134" i="46" s="1"/>
  <c r="A135" i="46" s="1"/>
  <c r="A136" i="46" s="1"/>
  <c r="A137" i="46" s="1"/>
  <c r="A138" i="46" s="1"/>
  <c r="A139" i="46" s="1"/>
  <c r="A140" i="46" s="1"/>
  <c r="A141" i="46" s="1"/>
  <c r="A142" i="46" s="1"/>
  <c r="A143" i="46" s="1"/>
  <c r="A144" i="46" s="1"/>
  <c r="A145" i="46" s="1"/>
  <c r="A146" i="46" s="1"/>
  <c r="A147" i="46" s="1"/>
  <c r="A148" i="46" s="1"/>
  <c r="A149" i="46" s="1"/>
  <c r="A150" i="46" s="1"/>
  <c r="A151" i="46" s="1"/>
  <c r="A152" i="46" s="1"/>
  <c r="A153" i="46" s="1"/>
  <c r="A154" i="46" s="1"/>
  <c r="A155" i="46" s="1"/>
  <c r="A156" i="46" s="1"/>
  <c r="A157" i="46" s="1"/>
  <c r="A158" i="46" s="1"/>
  <c r="A159" i="46" s="1"/>
  <c r="A160" i="46" s="1"/>
  <c r="A161" i="46" s="1"/>
  <c r="A162" i="46" s="1"/>
  <c r="A163" i="46" s="1"/>
  <c r="A164" i="46" s="1"/>
  <c r="A165" i="46" s="1"/>
  <c r="A166" i="46" s="1"/>
  <c r="A167" i="46" s="1"/>
  <c r="A168" i="46" s="1"/>
  <c r="A169" i="46" s="1"/>
  <c r="A170" i="46" s="1"/>
  <c r="A171" i="46" s="1"/>
  <c r="A172" i="46" s="1"/>
  <c r="A173" i="46" s="1"/>
  <c r="A174" i="46" s="1"/>
  <c r="A175" i="46" s="1"/>
  <c r="A176" i="46" s="1"/>
  <c r="A177" i="46" s="1"/>
  <c r="A178" i="46" s="1"/>
  <c r="A179" i="46" s="1"/>
  <c r="A180" i="46" s="1"/>
  <c r="A181" i="46" s="1"/>
  <c r="A182" i="46" s="1"/>
  <c r="A183" i="46" s="1"/>
  <c r="A184" i="46" s="1"/>
  <c r="A185" i="46" s="1"/>
  <c r="A186" i="46" s="1"/>
  <c r="A187" i="46" s="1"/>
  <c r="A188" i="46" s="1"/>
  <c r="A189" i="46" s="1"/>
  <c r="A190" i="46" s="1"/>
  <c r="A191" i="46" s="1"/>
  <c r="A192" i="46" s="1"/>
  <c r="A193" i="46" s="1"/>
  <c r="A194" i="46" s="1"/>
  <c r="A195" i="46" s="1"/>
  <c r="A196" i="46" s="1"/>
  <c r="A197" i="46" s="1"/>
  <c r="A198" i="46" s="1"/>
  <c r="A199" i="46" s="1"/>
  <c r="A200" i="46" s="1"/>
  <c r="A201" i="46" s="1"/>
  <c r="A202" i="46" s="1"/>
  <c r="A203" i="46" s="1"/>
  <c r="A204" i="46" s="1"/>
  <c r="A205" i="46" s="1"/>
  <c r="A206" i="46" s="1"/>
  <c r="A207" i="46" s="1"/>
  <c r="A208" i="46" s="1"/>
  <c r="A209" i="46" s="1"/>
  <c r="A210" i="46" s="1"/>
  <c r="A211" i="46" s="1"/>
  <c r="A212" i="46" s="1"/>
  <c r="A213" i="46" s="1"/>
  <c r="A214" i="46" s="1"/>
  <c r="A215" i="46" s="1"/>
  <c r="A216" i="46" s="1"/>
  <c r="A217" i="46" s="1"/>
  <c r="A218" i="46" s="1"/>
  <c r="A219" i="46" s="1"/>
  <c r="A220" i="46" s="1"/>
  <c r="A221" i="46" s="1"/>
  <c r="A222" i="46" s="1"/>
  <c r="A223" i="46" s="1"/>
  <c r="A224" i="46" s="1"/>
  <c r="A225" i="46" s="1"/>
  <c r="A226" i="46" s="1"/>
  <c r="A227" i="46" s="1"/>
  <c r="A228" i="46" s="1"/>
  <c r="A229" i="46" s="1"/>
  <c r="A230" i="46" s="1"/>
  <c r="A231" i="46" s="1"/>
  <c r="A232" i="46" s="1"/>
  <c r="A233" i="46" s="1"/>
  <c r="A234" i="46" s="1"/>
  <c r="A235" i="46" s="1"/>
  <c r="A236" i="46" s="1"/>
  <c r="A237" i="46" s="1"/>
  <c r="A238" i="46" s="1"/>
  <c r="A239" i="46" s="1"/>
  <c r="A240" i="46" s="1"/>
  <c r="A241" i="46" s="1"/>
  <c r="A242" i="46" s="1"/>
  <c r="A243" i="46" s="1"/>
  <c r="A244" i="46" s="1"/>
  <c r="A245" i="46" s="1"/>
  <c r="A246" i="46" s="1"/>
  <c r="A247" i="46" s="1"/>
  <c r="A248" i="46" s="1"/>
  <c r="A249" i="46" s="1"/>
  <c r="A250" i="46" s="1"/>
  <c r="A251" i="46" s="1"/>
  <c r="A252" i="46" s="1"/>
  <c r="A253" i="46" s="1"/>
  <c r="A254" i="46" s="1"/>
  <c r="A255" i="46" s="1"/>
  <c r="A256" i="46" s="1"/>
  <c r="A257" i="46" s="1"/>
  <c r="A258" i="46" s="1"/>
  <c r="F24" i="46"/>
  <c r="AW164" i="50"/>
  <c r="AW163" i="50"/>
  <c r="AW162" i="50"/>
  <c r="AW161" i="50"/>
  <c r="AW160" i="50"/>
  <c r="AW159" i="50"/>
  <c r="AW158" i="50"/>
  <c r="AW157" i="50"/>
  <c r="AW156" i="50"/>
  <c r="AW155" i="50"/>
  <c r="AW154" i="50"/>
  <c r="AW153" i="50"/>
  <c r="AW152" i="50"/>
  <c r="AW151" i="50"/>
  <c r="AW150" i="50"/>
  <c r="AW149" i="50"/>
  <c r="AW148" i="50"/>
  <c r="AW147" i="50"/>
  <c r="AW146" i="50"/>
  <c r="AW145" i="50"/>
  <c r="AW144" i="50"/>
  <c r="AW143" i="50"/>
  <c r="AW142" i="50"/>
  <c r="AW141" i="50"/>
  <c r="AW140" i="50"/>
  <c r="AW139" i="50"/>
  <c r="AW138" i="50"/>
  <c r="AW137" i="50"/>
  <c r="AW136" i="50"/>
  <c r="AW135" i="50"/>
  <c r="AW134" i="50"/>
  <c r="AW133" i="50"/>
  <c r="AW132" i="50"/>
  <c r="AW131" i="50"/>
  <c r="AW130" i="50"/>
  <c r="AW129" i="50"/>
  <c r="AW128" i="50"/>
  <c r="AW127" i="50"/>
  <c r="AW126" i="50"/>
  <c r="AW125" i="50"/>
  <c r="AW124" i="50"/>
  <c r="AW123" i="50"/>
  <c r="AW122" i="50"/>
  <c r="AW121" i="50"/>
  <c r="AW120" i="50"/>
  <c r="AW119" i="50"/>
  <c r="AW118" i="50"/>
  <c r="AW117" i="50"/>
  <c r="AW116" i="50"/>
  <c r="AW115" i="50"/>
  <c r="AW114" i="50"/>
  <c r="AW113" i="50"/>
  <c r="AW112" i="50"/>
  <c r="AW111" i="50"/>
  <c r="AW110" i="50"/>
  <c r="AW109" i="50"/>
  <c r="AW108" i="50"/>
  <c r="AW107" i="50"/>
  <c r="AW106" i="50"/>
  <c r="AW105" i="50"/>
  <c r="AW104" i="50"/>
  <c r="AW103" i="50"/>
  <c r="AW102" i="50"/>
  <c r="AW101" i="50"/>
  <c r="AW100" i="50"/>
  <c r="AW99" i="50"/>
  <c r="AW98" i="50"/>
  <c r="AW97" i="50"/>
  <c r="AW96" i="50"/>
  <c r="AW95" i="50"/>
  <c r="AW94" i="50"/>
  <c r="AW93" i="50"/>
  <c r="AW92" i="50"/>
  <c r="AW91" i="50"/>
  <c r="AW90" i="50"/>
  <c r="AW89" i="50"/>
  <c r="AW88" i="50"/>
  <c r="AW87" i="50"/>
  <c r="AW86" i="50"/>
  <c r="AW85" i="50"/>
  <c r="AW84" i="50"/>
  <c r="AW83" i="50"/>
  <c r="AW82" i="50"/>
  <c r="AW81" i="50"/>
  <c r="AW80" i="50"/>
  <c r="AW79" i="50"/>
  <c r="AW78" i="50"/>
  <c r="AW77" i="50"/>
  <c r="AW76" i="50"/>
  <c r="AW75" i="50"/>
  <c r="AW74" i="50"/>
  <c r="AW73" i="50"/>
  <c r="AW72" i="50"/>
  <c r="AW71" i="50"/>
  <c r="AW70" i="50"/>
  <c r="AW69" i="50"/>
  <c r="AW68" i="50"/>
  <c r="AW67" i="50"/>
  <c r="AW65" i="50"/>
  <c r="AW64" i="50"/>
  <c r="AW63" i="50"/>
  <c r="AW62" i="50"/>
  <c r="AW61" i="50"/>
  <c r="AW60" i="50"/>
  <c r="AW59" i="50"/>
  <c r="AW58" i="50"/>
  <c r="AW57" i="50"/>
  <c r="AW56" i="50"/>
  <c r="AW55" i="50"/>
  <c r="AW54" i="50"/>
  <c r="AW53" i="50"/>
  <c r="AW52" i="50"/>
  <c r="AW51" i="50"/>
  <c r="AW50" i="50"/>
  <c r="AW49" i="50"/>
  <c r="AW48" i="50"/>
  <c r="AW47" i="50"/>
  <c r="AW46" i="50"/>
  <c r="AW45" i="50"/>
  <c r="AW44" i="50"/>
  <c r="AW43" i="50"/>
  <c r="AW42" i="50"/>
  <c r="AW41" i="50"/>
  <c r="AW40" i="50"/>
  <c r="AW39" i="50"/>
  <c r="AW38" i="50"/>
  <c r="AW37" i="50"/>
  <c r="AW36" i="50"/>
  <c r="AW35" i="50"/>
  <c r="AW34" i="50"/>
  <c r="AW33" i="50"/>
  <c r="AW32" i="50"/>
  <c r="AW31" i="50"/>
  <c r="AW30" i="50"/>
  <c r="AW29" i="50"/>
  <c r="AW28" i="50"/>
  <c r="AW27" i="50"/>
  <c r="AW26" i="50"/>
  <c r="AW25" i="50"/>
  <c r="AW24" i="50"/>
  <c r="AW23" i="50"/>
  <c r="AW22" i="50"/>
  <c r="AW21" i="50"/>
  <c r="AW20" i="50"/>
  <c r="AW19" i="50"/>
  <c r="AW18" i="50"/>
  <c r="AW17" i="50"/>
  <c r="AW16" i="50"/>
  <c r="AW15" i="50"/>
  <c r="AW14" i="50"/>
  <c r="AW13" i="50"/>
  <c r="AW12" i="50"/>
  <c r="AW11" i="50"/>
  <c r="AW10" i="50"/>
  <c r="AW9" i="50"/>
  <c r="AW8" i="50"/>
  <c r="AW7" i="50"/>
  <c r="BD66" i="50" s="1"/>
  <c r="AV164" i="50"/>
  <c r="AV163" i="50"/>
  <c r="AV162" i="50"/>
  <c r="AV161" i="50"/>
  <c r="AV160" i="50"/>
  <c r="AV159" i="50"/>
  <c r="AV158" i="50"/>
  <c r="AV157" i="50"/>
  <c r="AV156" i="50"/>
  <c r="AV155" i="50"/>
  <c r="AV154" i="50"/>
  <c r="AV153" i="50"/>
  <c r="AV152" i="50"/>
  <c r="AV151" i="50"/>
  <c r="AV150" i="50"/>
  <c r="AV149" i="50"/>
  <c r="AV148" i="50"/>
  <c r="AV147" i="50"/>
  <c r="AV146" i="50"/>
  <c r="AV145" i="50"/>
  <c r="AV144" i="50"/>
  <c r="AV143" i="50"/>
  <c r="AV142" i="50"/>
  <c r="AV141" i="50"/>
  <c r="AV140" i="50"/>
  <c r="AV139" i="50"/>
  <c r="AV138" i="50"/>
  <c r="AV137" i="50"/>
  <c r="AV136" i="50"/>
  <c r="AV135" i="50"/>
  <c r="AV134" i="50"/>
  <c r="AV133" i="50"/>
  <c r="AV132" i="50"/>
  <c r="AV131" i="50"/>
  <c r="AV130" i="50"/>
  <c r="AV129" i="50"/>
  <c r="AV128" i="50"/>
  <c r="AV127" i="50"/>
  <c r="AV126" i="50"/>
  <c r="AV125" i="50"/>
  <c r="AV124" i="50"/>
  <c r="AV123" i="50"/>
  <c r="AV122" i="50"/>
  <c r="AV121" i="50"/>
  <c r="AV120" i="50"/>
  <c r="AV119" i="50"/>
  <c r="AV118" i="50"/>
  <c r="AV117" i="50"/>
  <c r="AV116" i="50"/>
  <c r="AV115" i="50"/>
  <c r="AV114" i="50"/>
  <c r="AV113" i="50"/>
  <c r="AV112" i="50"/>
  <c r="AV111" i="50"/>
  <c r="AV110" i="50"/>
  <c r="AV109" i="50"/>
  <c r="AV108" i="50"/>
  <c r="AV107" i="50"/>
  <c r="AV106" i="50"/>
  <c r="AV105" i="50"/>
  <c r="AV104" i="50"/>
  <c r="AV103" i="50"/>
  <c r="AV102" i="50"/>
  <c r="AV101" i="50"/>
  <c r="AV100" i="50"/>
  <c r="AV99" i="50"/>
  <c r="AV98" i="50"/>
  <c r="AV97" i="50"/>
  <c r="AV96" i="50"/>
  <c r="AV95" i="50"/>
  <c r="AV94" i="50"/>
  <c r="AV93" i="50"/>
  <c r="AV92" i="50"/>
  <c r="AV91" i="50"/>
  <c r="AV90" i="50"/>
  <c r="AV89" i="50"/>
  <c r="AV88" i="50"/>
  <c r="AV87" i="50"/>
  <c r="AV86" i="50"/>
  <c r="AV85" i="50"/>
  <c r="AV84" i="50"/>
  <c r="AV83" i="50"/>
  <c r="AV82" i="50"/>
  <c r="AV81" i="50"/>
  <c r="AV80" i="50"/>
  <c r="AV79" i="50"/>
  <c r="AV78" i="50"/>
  <c r="AV77" i="50"/>
  <c r="AV76" i="50"/>
  <c r="AV75" i="50"/>
  <c r="AV74" i="50"/>
  <c r="AV73" i="50"/>
  <c r="AV72" i="50"/>
  <c r="AV71" i="50"/>
  <c r="AV70" i="50"/>
  <c r="AV69" i="50"/>
  <c r="AV68" i="50"/>
  <c r="AV67" i="50"/>
  <c r="AV65" i="50"/>
  <c r="AV64" i="50"/>
  <c r="AV63" i="50"/>
  <c r="AV62" i="50"/>
  <c r="AV61" i="50"/>
  <c r="AV60" i="50"/>
  <c r="AV59" i="50"/>
  <c r="AV58" i="50"/>
  <c r="AV57" i="50"/>
  <c r="AV56" i="50"/>
  <c r="AV55" i="50"/>
  <c r="AV54" i="50"/>
  <c r="AV53" i="50"/>
  <c r="AV52" i="50"/>
  <c r="AV51" i="50"/>
  <c r="AV50" i="50"/>
  <c r="AV49" i="50"/>
  <c r="AV48" i="50"/>
  <c r="AV47" i="50"/>
  <c r="AV46" i="50"/>
  <c r="AV45" i="50"/>
  <c r="AV44" i="50"/>
  <c r="AV43" i="50"/>
  <c r="AV42" i="50"/>
  <c r="AV41" i="50"/>
  <c r="AV40" i="50"/>
  <c r="AV39" i="50"/>
  <c r="AV38" i="50"/>
  <c r="AV37" i="50"/>
  <c r="AV36" i="50"/>
  <c r="AV35" i="50"/>
  <c r="AV34" i="50"/>
  <c r="AV33" i="50"/>
  <c r="AV32" i="50"/>
  <c r="AV31" i="50"/>
  <c r="AV30" i="50"/>
  <c r="AV29" i="50"/>
  <c r="AV28" i="50"/>
  <c r="AV27" i="50"/>
  <c r="AV26" i="50"/>
  <c r="AV25" i="50"/>
  <c r="AV24" i="50"/>
  <c r="AV23" i="50"/>
  <c r="AV22" i="50"/>
  <c r="AV21" i="50"/>
  <c r="AV20" i="50"/>
  <c r="AV19" i="50"/>
  <c r="AV18" i="50"/>
  <c r="AV17" i="50"/>
  <c r="AV16" i="50"/>
  <c r="AV15" i="50"/>
  <c r="AV14" i="50"/>
  <c r="AV13" i="50"/>
  <c r="AV12" i="50"/>
  <c r="AV11" i="50"/>
  <c r="AV10" i="50"/>
  <c r="AV9" i="50"/>
  <c r="AV8" i="50"/>
  <c r="AV7" i="50"/>
  <c r="BC66" i="50" s="1"/>
  <c r="AU164" i="50"/>
  <c r="AU163" i="50"/>
  <c r="AU162" i="50"/>
  <c r="AU161" i="50"/>
  <c r="AU160" i="50"/>
  <c r="AU159" i="50"/>
  <c r="AU158" i="50"/>
  <c r="AU157" i="50"/>
  <c r="AU156" i="50"/>
  <c r="AU155" i="50"/>
  <c r="AU154" i="50"/>
  <c r="AU153" i="50"/>
  <c r="AU152" i="50"/>
  <c r="AU151" i="50"/>
  <c r="AU150" i="50"/>
  <c r="AU149" i="50"/>
  <c r="AU148" i="50"/>
  <c r="AU147" i="50"/>
  <c r="AU146" i="50"/>
  <c r="AU145" i="50"/>
  <c r="AU144" i="50"/>
  <c r="AU143" i="50"/>
  <c r="AU142" i="50"/>
  <c r="AU141" i="50"/>
  <c r="AU140" i="50"/>
  <c r="AU139" i="50"/>
  <c r="AU138" i="50"/>
  <c r="AU137" i="50"/>
  <c r="AU136" i="50"/>
  <c r="AU135" i="50"/>
  <c r="AU134" i="50"/>
  <c r="AU133" i="50"/>
  <c r="AU132" i="50"/>
  <c r="AU131" i="50"/>
  <c r="AU130" i="50"/>
  <c r="AU129" i="50"/>
  <c r="AU128" i="50"/>
  <c r="AU127" i="50"/>
  <c r="AU126" i="50"/>
  <c r="AU125" i="50"/>
  <c r="AU124" i="50"/>
  <c r="AU123" i="50"/>
  <c r="AU122" i="50"/>
  <c r="AU121" i="50"/>
  <c r="AU120" i="50"/>
  <c r="AU119" i="50"/>
  <c r="AU118" i="50"/>
  <c r="AU117" i="50"/>
  <c r="AU116" i="50"/>
  <c r="AU115" i="50"/>
  <c r="AU114" i="50"/>
  <c r="AU113" i="50"/>
  <c r="AU112" i="50"/>
  <c r="AU111" i="50"/>
  <c r="AU110" i="50"/>
  <c r="AU109" i="50"/>
  <c r="AU108" i="50"/>
  <c r="AU107" i="50"/>
  <c r="AU106" i="50"/>
  <c r="AU105" i="50"/>
  <c r="AU104" i="50"/>
  <c r="AU103" i="50"/>
  <c r="AU102" i="50"/>
  <c r="AU101" i="50"/>
  <c r="AU100" i="50"/>
  <c r="AU99" i="50"/>
  <c r="AU98" i="50"/>
  <c r="AU97" i="50"/>
  <c r="AU96" i="50"/>
  <c r="AU95" i="50"/>
  <c r="AU94" i="50"/>
  <c r="AU93" i="50"/>
  <c r="AU92" i="50"/>
  <c r="AU91" i="50"/>
  <c r="AU90" i="50"/>
  <c r="AU89" i="50"/>
  <c r="AU88" i="50"/>
  <c r="AU87" i="50"/>
  <c r="AU86" i="50"/>
  <c r="AU85" i="50"/>
  <c r="AU84" i="50"/>
  <c r="AU83" i="50"/>
  <c r="AU82" i="50"/>
  <c r="AU81" i="50"/>
  <c r="AU80" i="50"/>
  <c r="AU79" i="50"/>
  <c r="AU78" i="50"/>
  <c r="AU77" i="50"/>
  <c r="AU76" i="50"/>
  <c r="AU75" i="50"/>
  <c r="AU74" i="50"/>
  <c r="AU73" i="50"/>
  <c r="AU72" i="50"/>
  <c r="AU71" i="50"/>
  <c r="AU70" i="50"/>
  <c r="AU69" i="50"/>
  <c r="AU68" i="50"/>
  <c r="AU67" i="50"/>
  <c r="AU65" i="50"/>
  <c r="AU64" i="50"/>
  <c r="AU63" i="50"/>
  <c r="AU62" i="50"/>
  <c r="AU61" i="50"/>
  <c r="AU60" i="50"/>
  <c r="AU59" i="50"/>
  <c r="AU58" i="50"/>
  <c r="AU57" i="50"/>
  <c r="AU56" i="50"/>
  <c r="AU55" i="50"/>
  <c r="AU54" i="50"/>
  <c r="AU53" i="50"/>
  <c r="AU52" i="50"/>
  <c r="AU51" i="50"/>
  <c r="AU50" i="50"/>
  <c r="AU49" i="50"/>
  <c r="AU48" i="50"/>
  <c r="AU47" i="50"/>
  <c r="AU46" i="50"/>
  <c r="AU45" i="50"/>
  <c r="AU44" i="50"/>
  <c r="AU43" i="50"/>
  <c r="AU42" i="50"/>
  <c r="AU41" i="50"/>
  <c r="AU40" i="50"/>
  <c r="AU39" i="50"/>
  <c r="AU38" i="50"/>
  <c r="AU37" i="50"/>
  <c r="AU36" i="50"/>
  <c r="AU35" i="50"/>
  <c r="AU34" i="50"/>
  <c r="AU33" i="50"/>
  <c r="AU32" i="50"/>
  <c r="AU31" i="50"/>
  <c r="AU30" i="50"/>
  <c r="AU29" i="50"/>
  <c r="AU28" i="50"/>
  <c r="AU27" i="50"/>
  <c r="AU26" i="50"/>
  <c r="AU25" i="50"/>
  <c r="AU24" i="50"/>
  <c r="AU23" i="50"/>
  <c r="AU22" i="50"/>
  <c r="AU21" i="50"/>
  <c r="AU20" i="50"/>
  <c r="AU19" i="50"/>
  <c r="AU18" i="50"/>
  <c r="AU17" i="50"/>
  <c r="AU16" i="50"/>
  <c r="AU15" i="50"/>
  <c r="AU14" i="50"/>
  <c r="AU13" i="50"/>
  <c r="AU12" i="50"/>
  <c r="AU11" i="50"/>
  <c r="AU10" i="50"/>
  <c r="AU9" i="50"/>
  <c r="AU8" i="50"/>
  <c r="AU7" i="50"/>
  <c r="BB66" i="50" s="1"/>
  <c r="AT164" i="50"/>
  <c r="AT163" i="50"/>
  <c r="AT162" i="50"/>
  <c r="AT161" i="50"/>
  <c r="AT160" i="50"/>
  <c r="AT159" i="50"/>
  <c r="AT158" i="50"/>
  <c r="AT157" i="50"/>
  <c r="AT156" i="50"/>
  <c r="AT155" i="50"/>
  <c r="AT154" i="50"/>
  <c r="AT153" i="50"/>
  <c r="AT152" i="50"/>
  <c r="AT151" i="50"/>
  <c r="AT150" i="50"/>
  <c r="AT149" i="50"/>
  <c r="AT148" i="50"/>
  <c r="AT147" i="50"/>
  <c r="AT146" i="50"/>
  <c r="AT145" i="50"/>
  <c r="AT144" i="50"/>
  <c r="AT143" i="50"/>
  <c r="AT142" i="50"/>
  <c r="AT141" i="50"/>
  <c r="AT140" i="50"/>
  <c r="AT139" i="50"/>
  <c r="AT138" i="50"/>
  <c r="AT137" i="50"/>
  <c r="AT136" i="50"/>
  <c r="AT135" i="50"/>
  <c r="AT134" i="50"/>
  <c r="AT133" i="50"/>
  <c r="AT132" i="50"/>
  <c r="AT131" i="50"/>
  <c r="AT130" i="50"/>
  <c r="AT129" i="50"/>
  <c r="AT128" i="50"/>
  <c r="AT127" i="50"/>
  <c r="AT126" i="50"/>
  <c r="AT125" i="50"/>
  <c r="AT124" i="50"/>
  <c r="AT123" i="50"/>
  <c r="AT122" i="50"/>
  <c r="AT121" i="50"/>
  <c r="AT120" i="50"/>
  <c r="AT119" i="50"/>
  <c r="AT118" i="50"/>
  <c r="AT117" i="50"/>
  <c r="AT116" i="50"/>
  <c r="AT115" i="50"/>
  <c r="AT114" i="50"/>
  <c r="AT113" i="50"/>
  <c r="AT112" i="50"/>
  <c r="AT111" i="50"/>
  <c r="AT110" i="50"/>
  <c r="AT109" i="50"/>
  <c r="AT108" i="50"/>
  <c r="AT107" i="50"/>
  <c r="AT106" i="50"/>
  <c r="AT105" i="50"/>
  <c r="AT104" i="50"/>
  <c r="AT103" i="50"/>
  <c r="AT102" i="50"/>
  <c r="AT101" i="50"/>
  <c r="AT100" i="50"/>
  <c r="AT99" i="50"/>
  <c r="AT98" i="50"/>
  <c r="AT97" i="50"/>
  <c r="AT96" i="50"/>
  <c r="AT95" i="50"/>
  <c r="AT94" i="50"/>
  <c r="AT93" i="50"/>
  <c r="AT92" i="50"/>
  <c r="AT91" i="50"/>
  <c r="AT90" i="50"/>
  <c r="AT89" i="50"/>
  <c r="AT88" i="50"/>
  <c r="AT87" i="50"/>
  <c r="AT86" i="50"/>
  <c r="AT85" i="50"/>
  <c r="AT84" i="50"/>
  <c r="AT83" i="50"/>
  <c r="AT82" i="50"/>
  <c r="AT81" i="50"/>
  <c r="AT80" i="50"/>
  <c r="AT79" i="50"/>
  <c r="AT78" i="50"/>
  <c r="AT77" i="50"/>
  <c r="AT76" i="50"/>
  <c r="AT75" i="50"/>
  <c r="AT74" i="50"/>
  <c r="AT73" i="50"/>
  <c r="AT72" i="50"/>
  <c r="AT71" i="50"/>
  <c r="AT70" i="50"/>
  <c r="AT69" i="50"/>
  <c r="AT68" i="50"/>
  <c r="AT67" i="50"/>
  <c r="AT65" i="50"/>
  <c r="AT64" i="50"/>
  <c r="AT63" i="50"/>
  <c r="AT62" i="50"/>
  <c r="AT61" i="50"/>
  <c r="AT60" i="50"/>
  <c r="AT59" i="50"/>
  <c r="AT58" i="50"/>
  <c r="AT57" i="50"/>
  <c r="AT56" i="50"/>
  <c r="AT55" i="50"/>
  <c r="AT54" i="50"/>
  <c r="AT53" i="50"/>
  <c r="AT52" i="50"/>
  <c r="AT51" i="50"/>
  <c r="AT50" i="50"/>
  <c r="AT49" i="50"/>
  <c r="AT48" i="50"/>
  <c r="AT47" i="50"/>
  <c r="AT46" i="50"/>
  <c r="AT45" i="50"/>
  <c r="AT44" i="50"/>
  <c r="AT43" i="50"/>
  <c r="AT42" i="50"/>
  <c r="AT41" i="50"/>
  <c r="AT40" i="50"/>
  <c r="AT39" i="50"/>
  <c r="AT38" i="50"/>
  <c r="AT37" i="50"/>
  <c r="AT36" i="50"/>
  <c r="AT35" i="50"/>
  <c r="AT34" i="50"/>
  <c r="AT33" i="50"/>
  <c r="AT32" i="50"/>
  <c r="AT31" i="50"/>
  <c r="AT30" i="50"/>
  <c r="AT29" i="50"/>
  <c r="AT28" i="50"/>
  <c r="AT27" i="50"/>
  <c r="AT26" i="50"/>
  <c r="AT25" i="50"/>
  <c r="AT24" i="50"/>
  <c r="AT23" i="50"/>
  <c r="AT22" i="50"/>
  <c r="AT21" i="50"/>
  <c r="AT20" i="50"/>
  <c r="AT19" i="50"/>
  <c r="AT18" i="50"/>
  <c r="AT17" i="50"/>
  <c r="AT16" i="50"/>
  <c r="AT15" i="50"/>
  <c r="AT14" i="50"/>
  <c r="AT13" i="50"/>
  <c r="AT12" i="50"/>
  <c r="AT11" i="50"/>
  <c r="AT10" i="50"/>
  <c r="AT9" i="50"/>
  <c r="AT8" i="50"/>
  <c r="AT7" i="50"/>
  <c r="BA66" i="50" s="1"/>
  <c r="F81" i="50" l="1"/>
  <c r="F73" i="50"/>
  <c r="H81" i="50"/>
  <c r="H73" i="50"/>
  <c r="D81" i="50"/>
  <c r="D73" i="50"/>
  <c r="J81" i="50"/>
  <c r="J73" i="50"/>
  <c r="AR68" i="50"/>
  <c r="AX139" i="50"/>
  <c r="AX7" i="50"/>
  <c r="BE66" i="50" s="1"/>
  <c r="AD45" i="47"/>
  <c r="AD46" i="47"/>
  <c r="AD44" i="47"/>
  <c r="BE170" i="50"/>
  <c r="AD47" i="47"/>
  <c r="BD10" i="50"/>
  <c r="BG62" i="50"/>
  <c r="BG14" i="50"/>
  <c r="BG145" i="50"/>
  <c r="BG121" i="50"/>
  <c r="BG72" i="50"/>
  <c r="BG48" i="50"/>
  <c r="BG24" i="50"/>
  <c r="BC18" i="50"/>
  <c r="BC30" i="50"/>
  <c r="BG118" i="50"/>
  <c r="BG70" i="50"/>
  <c r="BG46" i="50"/>
  <c r="BG22" i="50"/>
  <c r="BG153" i="50"/>
  <c r="BG152" i="50"/>
  <c r="BG104" i="50"/>
  <c r="BG80" i="50"/>
  <c r="BG56" i="50"/>
  <c r="BG8" i="50"/>
  <c r="BG127" i="50"/>
  <c r="BG91" i="50"/>
  <c r="BG55" i="50"/>
  <c r="BG19" i="50"/>
  <c r="BG150" i="50"/>
  <c r="BG102" i="50"/>
  <c r="BG78" i="50"/>
  <c r="BG30" i="50"/>
  <c r="BG139" i="50"/>
  <c r="BG103" i="50"/>
  <c r="BG67" i="50"/>
  <c r="BG31" i="50"/>
  <c r="BG161" i="50"/>
  <c r="BG137" i="50"/>
  <c r="BG113" i="50"/>
  <c r="BG89" i="50"/>
  <c r="BG77" i="50"/>
  <c r="BG65" i="50"/>
  <c r="BG53" i="50"/>
  <c r="BG151" i="50"/>
  <c r="BG115" i="50"/>
  <c r="BG79" i="50"/>
  <c r="BG43" i="50"/>
  <c r="BG160" i="50"/>
  <c r="BG148" i="50"/>
  <c r="BG136" i="50"/>
  <c r="BG124" i="50"/>
  <c r="BG112" i="50"/>
  <c r="BG64" i="50"/>
  <c r="BG28" i="50"/>
  <c r="BA10" i="50"/>
  <c r="BC42" i="50"/>
  <c r="BA16" i="50"/>
  <c r="BA17" i="50"/>
  <c r="BA22" i="50"/>
  <c r="BA15" i="50"/>
  <c r="BA28" i="50"/>
  <c r="BA18" i="50"/>
  <c r="BA34" i="50"/>
  <c r="BA46" i="50"/>
  <c r="BA58" i="50"/>
  <c r="BA70" i="50"/>
  <c r="BA12" i="50"/>
  <c r="BC54" i="50"/>
  <c r="BA27" i="50"/>
  <c r="BA39" i="50"/>
  <c r="BA40" i="50"/>
  <c r="BA29" i="50"/>
  <c r="BA30" i="50"/>
  <c r="BA24" i="50"/>
  <c r="BA36" i="50"/>
  <c r="BA48" i="50"/>
  <c r="BC78" i="50"/>
  <c r="BC90" i="50"/>
  <c r="BC102" i="50"/>
  <c r="BC114" i="50"/>
  <c r="BC138" i="50"/>
  <c r="BA51" i="50"/>
  <c r="BA63" i="50"/>
  <c r="BA75" i="50"/>
  <c r="BA87" i="50"/>
  <c r="BA99" i="50"/>
  <c r="BA111" i="50"/>
  <c r="BA123" i="50"/>
  <c r="BA135" i="50"/>
  <c r="BA147" i="50"/>
  <c r="BA159" i="50"/>
  <c r="BA52" i="50"/>
  <c r="BA64" i="50"/>
  <c r="BA76" i="50"/>
  <c r="BA88" i="50"/>
  <c r="BA100" i="50"/>
  <c r="BA112" i="50"/>
  <c r="BA124" i="50"/>
  <c r="BA136" i="50"/>
  <c r="BA148" i="50"/>
  <c r="BA41" i="50"/>
  <c r="BA53" i="50"/>
  <c r="BA42" i="50"/>
  <c r="BA54" i="50"/>
  <c r="BA78" i="50"/>
  <c r="BA90" i="50"/>
  <c r="BD11" i="50"/>
  <c r="BD23" i="50"/>
  <c r="BD35" i="50"/>
  <c r="BD47" i="50"/>
  <c r="BD59" i="50"/>
  <c r="BD71" i="50"/>
  <c r="BC17" i="50"/>
  <c r="BC9" i="50"/>
  <c r="BC21" i="50"/>
  <c r="BC33" i="50"/>
  <c r="BC45" i="50"/>
  <c r="BC57" i="50"/>
  <c r="BC69" i="50"/>
  <c r="BC81" i="50"/>
  <c r="BC93" i="50"/>
  <c r="BC105" i="50"/>
  <c r="BC117" i="50"/>
  <c r="BC129" i="50"/>
  <c r="BC141" i="50"/>
  <c r="BC153" i="50"/>
  <c r="BC10" i="50"/>
  <c r="BC22" i="50"/>
  <c r="BC34" i="50"/>
  <c r="BC46" i="50"/>
  <c r="BC58" i="50"/>
  <c r="BC70" i="50"/>
  <c r="BC82" i="50"/>
  <c r="BB8" i="50"/>
  <c r="BB20" i="50"/>
  <c r="BB32" i="50"/>
  <c r="BB44" i="50"/>
  <c r="BB56" i="50"/>
  <c r="BB68" i="50"/>
  <c r="BB80" i="50"/>
  <c r="BB92" i="50"/>
  <c r="BB104" i="50"/>
  <c r="BB116" i="50"/>
  <c r="BB128" i="50"/>
  <c r="BB140" i="50"/>
  <c r="BB152" i="50"/>
  <c r="BB164" i="50"/>
  <c r="BC16" i="50"/>
  <c r="BC28" i="50"/>
  <c r="BC40" i="50"/>
  <c r="BC52" i="50"/>
  <c r="BC64" i="50"/>
  <c r="BC76" i="50"/>
  <c r="BC88" i="50"/>
  <c r="BC100" i="50"/>
  <c r="BC112" i="50"/>
  <c r="BC124" i="50"/>
  <c r="BC136" i="50"/>
  <c r="BC148" i="50"/>
  <c r="BD12" i="50"/>
  <c r="BD24" i="50"/>
  <c r="BD36" i="50"/>
  <c r="BD48" i="50"/>
  <c r="BD60" i="50"/>
  <c r="BD72" i="50"/>
  <c r="BD13" i="50"/>
  <c r="BD25" i="50"/>
  <c r="BD37" i="50"/>
  <c r="BD49" i="50"/>
  <c r="BC150" i="50"/>
  <c r="BD14" i="50"/>
  <c r="BD26" i="50"/>
  <c r="BD38" i="50"/>
  <c r="BD50" i="50"/>
  <c r="BD62" i="50"/>
  <c r="BD74" i="50"/>
  <c r="BD86" i="50"/>
  <c r="BD98" i="50"/>
  <c r="BD110" i="50"/>
  <c r="BD122" i="50"/>
  <c r="BB21" i="50"/>
  <c r="BB10" i="50"/>
  <c r="BB34" i="50"/>
  <c r="BB58" i="50"/>
  <c r="BB82" i="50"/>
  <c r="BB94" i="50"/>
  <c r="BB106" i="50"/>
  <c r="BB118" i="50"/>
  <c r="BB130" i="50"/>
  <c r="BB154" i="50"/>
  <c r="BB11" i="50"/>
  <c r="BB23" i="50"/>
  <c r="BB35" i="50"/>
  <c r="BB47" i="50"/>
  <c r="BD15" i="50"/>
  <c r="BD27" i="50"/>
  <c r="BD39" i="50"/>
  <c r="BD51" i="50"/>
  <c r="BD63" i="50"/>
  <c r="BB22" i="50"/>
  <c r="BB46" i="50"/>
  <c r="BB70" i="50"/>
  <c r="BB142" i="50"/>
  <c r="BB12" i="50"/>
  <c r="BB24" i="50"/>
  <c r="BB36" i="50"/>
  <c r="BB48" i="50"/>
  <c r="BB60" i="50"/>
  <c r="BD16" i="50"/>
  <c r="BB57" i="50"/>
  <c r="BB25" i="50"/>
  <c r="BB157" i="50"/>
  <c r="BB33" i="50"/>
  <c r="BB37" i="50"/>
  <c r="BB61" i="50"/>
  <c r="BB97" i="50"/>
  <c r="BB133" i="50"/>
  <c r="BA160" i="50"/>
  <c r="BB14" i="50"/>
  <c r="BB26" i="50"/>
  <c r="BB38" i="50"/>
  <c r="BB50" i="50"/>
  <c r="BB62" i="50"/>
  <c r="BB74" i="50"/>
  <c r="BB86" i="50"/>
  <c r="BB98" i="50"/>
  <c r="BB110" i="50"/>
  <c r="BB122" i="50"/>
  <c r="BB134" i="50"/>
  <c r="BB146" i="50"/>
  <c r="BB158" i="50"/>
  <c r="BC94" i="50"/>
  <c r="BC106" i="50"/>
  <c r="BC118" i="50"/>
  <c r="BC130" i="50"/>
  <c r="BC142" i="50"/>
  <c r="BC154" i="50"/>
  <c r="BD18" i="50"/>
  <c r="BD30" i="50"/>
  <c r="BD42" i="50"/>
  <c r="BD54" i="50"/>
  <c r="BD78" i="50"/>
  <c r="BD90" i="50"/>
  <c r="BD102" i="50"/>
  <c r="BD114" i="50"/>
  <c r="BD138" i="50"/>
  <c r="BD150" i="50"/>
  <c r="BB39" i="50"/>
  <c r="BB87" i="50"/>
  <c r="BB111" i="50"/>
  <c r="BB123" i="50"/>
  <c r="BB135" i="50"/>
  <c r="BB9" i="50"/>
  <c r="BB49" i="50"/>
  <c r="BB73" i="50"/>
  <c r="BB109" i="50"/>
  <c r="BB145" i="50"/>
  <c r="BB15" i="50"/>
  <c r="BB51" i="50"/>
  <c r="BB75" i="50"/>
  <c r="BA102" i="50"/>
  <c r="BA114" i="50"/>
  <c r="BA138" i="50"/>
  <c r="BA150" i="50"/>
  <c r="BB16" i="50"/>
  <c r="BB28" i="50"/>
  <c r="BB40" i="50"/>
  <c r="BB52" i="50"/>
  <c r="BB64" i="50"/>
  <c r="BB76" i="50"/>
  <c r="BB88" i="50"/>
  <c r="BB100" i="50"/>
  <c r="BB112" i="50"/>
  <c r="BB124" i="50"/>
  <c r="BB136" i="50"/>
  <c r="BB148" i="50"/>
  <c r="BB160" i="50"/>
  <c r="BC12" i="50"/>
  <c r="BC24" i="50"/>
  <c r="BC36" i="50"/>
  <c r="BC48" i="50"/>
  <c r="BC60" i="50"/>
  <c r="BC72" i="50"/>
  <c r="BC84" i="50"/>
  <c r="BC96" i="50"/>
  <c r="BC108" i="50"/>
  <c r="BC120" i="50"/>
  <c r="BC132" i="50"/>
  <c r="BC144" i="50"/>
  <c r="BC156" i="50"/>
  <c r="BD8" i="50"/>
  <c r="BD20" i="50"/>
  <c r="BD32" i="50"/>
  <c r="BD44" i="50"/>
  <c r="BD56" i="50"/>
  <c r="BD68" i="50"/>
  <c r="BD80" i="50"/>
  <c r="BD92" i="50"/>
  <c r="BD104" i="50"/>
  <c r="BD116" i="50"/>
  <c r="BD128" i="50"/>
  <c r="BD140" i="50"/>
  <c r="BD152" i="50"/>
  <c r="BD164" i="50"/>
  <c r="BB45" i="50"/>
  <c r="BB13" i="50"/>
  <c r="BB85" i="50"/>
  <c r="BB121" i="50"/>
  <c r="BB27" i="50"/>
  <c r="BB63" i="50"/>
  <c r="BB99" i="50"/>
  <c r="BB17" i="50"/>
  <c r="BB29" i="50"/>
  <c r="BB41" i="50"/>
  <c r="BB53" i="50"/>
  <c r="BB65" i="50"/>
  <c r="BB77" i="50"/>
  <c r="BB89" i="50"/>
  <c r="BB101" i="50"/>
  <c r="BB113" i="50"/>
  <c r="BB125" i="50"/>
  <c r="BB137" i="50"/>
  <c r="BB149" i="50"/>
  <c r="BB161" i="50"/>
  <c r="BC13" i="50"/>
  <c r="BD9" i="50"/>
  <c r="BD21" i="50"/>
  <c r="BA162" i="50"/>
  <c r="F125" i="46"/>
  <c r="AZ101" i="50"/>
  <c r="BA19" i="50"/>
  <c r="BA55" i="50"/>
  <c r="BA67" i="50"/>
  <c r="BA91" i="50"/>
  <c r="BA115" i="50"/>
  <c r="BA127" i="50"/>
  <c r="BA151" i="50"/>
  <c r="BC25" i="50"/>
  <c r="BC37" i="50"/>
  <c r="BC49" i="50"/>
  <c r="BC61" i="50"/>
  <c r="BC73" i="50"/>
  <c r="BC85" i="50"/>
  <c r="BC97" i="50"/>
  <c r="BC109" i="50"/>
  <c r="BC121" i="50"/>
  <c r="BC133" i="50"/>
  <c r="BC145" i="50"/>
  <c r="BC157" i="50"/>
  <c r="BD33" i="50"/>
  <c r="BD45" i="50"/>
  <c r="BD57" i="50"/>
  <c r="BD81" i="50"/>
  <c r="BD93" i="50"/>
  <c r="BD105" i="50"/>
  <c r="BD117" i="50"/>
  <c r="BD129" i="50"/>
  <c r="BD141" i="50"/>
  <c r="BD153" i="50"/>
  <c r="AZ100" i="50"/>
  <c r="AZ88" i="50"/>
  <c r="AZ76" i="50"/>
  <c r="AZ52" i="50"/>
  <c r="AZ40" i="50"/>
  <c r="AZ16" i="50"/>
  <c r="BA126" i="50"/>
  <c r="AZ17" i="50"/>
  <c r="BA8" i="50"/>
  <c r="BA20" i="50"/>
  <c r="BA32" i="50"/>
  <c r="BA44" i="50"/>
  <c r="BA56" i="50"/>
  <c r="BA68" i="50"/>
  <c r="BA80" i="50"/>
  <c r="BA92" i="50"/>
  <c r="BA104" i="50"/>
  <c r="BA116" i="50"/>
  <c r="BA128" i="50"/>
  <c r="BA140" i="50"/>
  <c r="BA152" i="50"/>
  <c r="BA164" i="50"/>
  <c r="BB18" i="50"/>
  <c r="BB30" i="50"/>
  <c r="BB42" i="50"/>
  <c r="BB54" i="50"/>
  <c r="BB78" i="50"/>
  <c r="BB90" i="50"/>
  <c r="BB102" i="50"/>
  <c r="BB114" i="50"/>
  <c r="BB126" i="50"/>
  <c r="BB138" i="50"/>
  <c r="BB150" i="50"/>
  <c r="BB162" i="50"/>
  <c r="BC14" i="50"/>
  <c r="BC26" i="50"/>
  <c r="BC38" i="50"/>
  <c r="BC50" i="50"/>
  <c r="BC62" i="50"/>
  <c r="BC74" i="50"/>
  <c r="BC86" i="50"/>
  <c r="BC98" i="50"/>
  <c r="BC110" i="50"/>
  <c r="BC122" i="50"/>
  <c r="BC134" i="50"/>
  <c r="BC146" i="50"/>
  <c r="BC158" i="50"/>
  <c r="BD22" i="50"/>
  <c r="BD34" i="50"/>
  <c r="BD46" i="50"/>
  <c r="BD58" i="50"/>
  <c r="BD70" i="50"/>
  <c r="BD82" i="50"/>
  <c r="BD94" i="50"/>
  <c r="BD106" i="50"/>
  <c r="BD118" i="50"/>
  <c r="BD130" i="50"/>
  <c r="BD142" i="50"/>
  <c r="BD154" i="50"/>
  <c r="AZ159" i="50"/>
  <c r="AZ147" i="50"/>
  <c r="AZ135" i="50"/>
  <c r="AZ123" i="50"/>
  <c r="AZ111" i="50"/>
  <c r="AZ99" i="50"/>
  <c r="AZ87" i="50"/>
  <c r="AZ75" i="50"/>
  <c r="AZ63" i="50"/>
  <c r="AZ51" i="50"/>
  <c r="AZ39" i="50"/>
  <c r="AZ27" i="50"/>
  <c r="AZ15" i="50"/>
  <c r="F173" i="46"/>
  <c r="AZ149" i="50"/>
  <c r="BA153" i="50"/>
  <c r="BA225" i="50"/>
  <c r="BA215" i="50"/>
  <c r="BA205" i="50"/>
  <c r="BA183" i="50"/>
  <c r="BA173" i="50"/>
  <c r="BA218" i="50"/>
  <c r="BA213" i="50"/>
  <c r="BA203" i="50"/>
  <c r="BA193" i="50"/>
  <c r="BA171" i="50"/>
  <c r="BA228" i="50"/>
  <c r="BA206" i="50"/>
  <c r="BA201" i="50"/>
  <c r="BA191" i="50"/>
  <c r="BA181" i="50"/>
  <c r="BA226" i="50"/>
  <c r="BA216" i="50"/>
  <c r="BA194" i="50"/>
  <c r="BA189" i="50"/>
  <c r="BA179" i="50"/>
  <c r="BA224" i="50"/>
  <c r="BA214" i="50"/>
  <c r="BA204" i="50"/>
  <c r="BA182" i="50"/>
  <c r="BA177" i="50"/>
  <c r="BA234" i="50"/>
  <c r="BA212" i="50"/>
  <c r="BA202" i="50"/>
  <c r="BA192" i="50"/>
  <c r="BA165" i="50"/>
  <c r="BA232" i="50"/>
  <c r="BA222" i="50"/>
  <c r="BA200" i="50"/>
  <c r="BA190" i="50"/>
  <c r="BA180" i="50"/>
  <c r="BA167" i="50"/>
  <c r="BA166" i="50"/>
  <c r="BA220" i="50"/>
  <c r="BA210" i="50"/>
  <c r="BA188" i="50"/>
  <c r="BA178" i="50"/>
  <c r="BA223" i="50"/>
  <c r="BA7" i="50"/>
  <c r="BA184" i="50"/>
  <c r="BA174" i="50"/>
  <c r="BA219" i="50"/>
  <c r="BA209" i="50"/>
  <c r="BA187" i="50"/>
  <c r="BA231" i="50"/>
  <c r="BA168" i="50"/>
  <c r="BA207" i="50"/>
  <c r="BA195" i="50"/>
  <c r="BA208" i="50"/>
  <c r="BA233" i="50"/>
  <c r="BA196" i="50"/>
  <c r="BA221" i="50"/>
  <c r="BA169" i="50"/>
  <c r="BA172" i="50"/>
  <c r="BA197" i="50"/>
  <c r="BA227" i="50"/>
  <c r="BA185" i="50"/>
  <c r="BA198" i="50"/>
  <c r="BA211" i="50"/>
  <c r="BA186" i="50"/>
  <c r="BA199" i="50"/>
  <c r="BA170" i="50"/>
  <c r="BA229" i="50"/>
  <c r="BA175" i="50"/>
  <c r="BA217" i="50"/>
  <c r="BA230" i="50"/>
  <c r="BA176" i="50"/>
  <c r="BA31" i="50"/>
  <c r="BA43" i="50"/>
  <c r="BA79" i="50"/>
  <c r="BA103" i="50"/>
  <c r="BA139" i="50"/>
  <c r="BA163" i="50"/>
  <c r="BA9" i="50"/>
  <c r="BA21" i="50"/>
  <c r="BA33" i="50"/>
  <c r="BA45" i="50"/>
  <c r="BA57" i="50"/>
  <c r="BA69" i="50"/>
  <c r="BA81" i="50"/>
  <c r="BA93" i="50"/>
  <c r="BA105" i="50"/>
  <c r="BA117" i="50"/>
  <c r="BA129" i="50"/>
  <c r="BA141" i="50"/>
  <c r="BB171" i="50"/>
  <c r="BB184" i="50"/>
  <c r="BB215" i="50"/>
  <c r="BB205" i="50"/>
  <c r="BB183" i="50"/>
  <c r="BB228" i="50"/>
  <c r="BB206" i="50"/>
  <c r="BB203" i="50"/>
  <c r="BB193" i="50"/>
  <c r="BB226" i="50"/>
  <c r="BB216" i="50"/>
  <c r="BB194" i="50"/>
  <c r="BB191" i="50"/>
  <c r="BB181" i="50"/>
  <c r="BB214" i="50"/>
  <c r="BB204" i="50"/>
  <c r="BB182" i="50"/>
  <c r="BB7" i="50"/>
  <c r="BB234" i="50"/>
  <c r="BB176" i="50"/>
  <c r="BB185" i="50"/>
  <c r="BB213" i="50"/>
  <c r="BB169" i="50"/>
  <c r="BB222" i="50"/>
  <c r="BB231" i="50"/>
  <c r="BB173" i="50"/>
  <c r="BB201" i="50"/>
  <c r="BB210" i="50"/>
  <c r="BB219" i="50"/>
  <c r="BB192" i="50"/>
  <c r="BB189" i="50"/>
  <c r="BB179" i="50"/>
  <c r="BB198" i="50"/>
  <c r="BB207" i="50"/>
  <c r="BB180" i="50"/>
  <c r="BB177" i="50"/>
  <c r="BB165" i="50"/>
  <c r="BB186" i="50"/>
  <c r="BB195" i="50"/>
  <c r="BB223" i="50"/>
  <c r="BB225" i="50"/>
  <c r="BB232" i="50"/>
  <c r="BB174" i="50"/>
  <c r="BB202" i="50"/>
  <c r="BB211" i="50"/>
  <c r="BB188" i="50"/>
  <c r="BB220" i="50"/>
  <c r="BB229" i="50"/>
  <c r="BB190" i="50"/>
  <c r="BB199" i="50"/>
  <c r="BB197" i="50"/>
  <c r="BB208" i="50"/>
  <c r="BB217" i="50"/>
  <c r="BB178" i="50"/>
  <c r="BB187" i="50"/>
  <c r="BB196" i="50"/>
  <c r="BB224" i="50"/>
  <c r="BB233" i="50"/>
  <c r="BB175" i="50"/>
  <c r="BB170" i="50"/>
  <c r="BB172" i="50"/>
  <c r="BB212" i="50"/>
  <c r="BB221" i="50"/>
  <c r="BB230" i="50"/>
  <c r="BB166" i="50"/>
  <c r="BB167" i="50"/>
  <c r="BB227" i="50"/>
  <c r="BB200" i="50"/>
  <c r="BB209" i="50"/>
  <c r="BB218" i="50"/>
  <c r="BB168" i="50"/>
  <c r="BB19" i="50"/>
  <c r="BB31" i="50"/>
  <c r="BB43" i="50"/>
  <c r="BB55" i="50"/>
  <c r="BB67" i="50"/>
  <c r="BB79" i="50"/>
  <c r="BB91" i="50"/>
  <c r="BB103" i="50"/>
  <c r="BB115" i="50"/>
  <c r="BB127" i="50"/>
  <c r="BB139" i="50"/>
  <c r="BB151" i="50"/>
  <c r="BB163" i="50"/>
  <c r="BC15" i="50"/>
  <c r="BC27" i="50"/>
  <c r="BC39" i="50"/>
  <c r="BC51" i="50"/>
  <c r="BC63" i="50"/>
  <c r="BC75" i="50"/>
  <c r="BC87" i="50"/>
  <c r="BC99" i="50"/>
  <c r="BC111" i="50"/>
  <c r="BC123" i="50"/>
  <c r="BC135" i="50"/>
  <c r="BC147" i="50"/>
  <c r="BC159" i="50"/>
  <c r="BD83" i="50"/>
  <c r="BD95" i="50"/>
  <c r="BD107" i="50"/>
  <c r="BD119" i="50"/>
  <c r="BD131" i="50"/>
  <c r="BD143" i="50"/>
  <c r="BD155" i="50"/>
  <c r="AZ158" i="50"/>
  <c r="AZ146" i="50"/>
  <c r="AZ134" i="50"/>
  <c r="AZ122" i="50"/>
  <c r="AZ110" i="50"/>
  <c r="AZ98" i="50"/>
  <c r="AZ86" i="50"/>
  <c r="AZ74" i="50"/>
  <c r="AZ50" i="50"/>
  <c r="AZ38" i="50"/>
  <c r="AZ26" i="50"/>
  <c r="BA106" i="50"/>
  <c r="BA118" i="50"/>
  <c r="BA130" i="50"/>
  <c r="BA142" i="50"/>
  <c r="BD84" i="50"/>
  <c r="BD96" i="50"/>
  <c r="BD108" i="50"/>
  <c r="BD120" i="50"/>
  <c r="BD132" i="50"/>
  <c r="BD144" i="50"/>
  <c r="BD156" i="50"/>
  <c r="AZ157" i="50"/>
  <c r="AZ133" i="50"/>
  <c r="AZ109" i="50"/>
  <c r="AZ97" i="50"/>
  <c r="AZ85" i="50"/>
  <c r="AZ73" i="50"/>
  <c r="AZ61" i="50"/>
  <c r="AZ49" i="50"/>
  <c r="AZ37" i="50"/>
  <c r="AZ25" i="50"/>
  <c r="AZ13" i="50"/>
  <c r="BA82" i="50"/>
  <c r="BA94" i="50"/>
  <c r="BA154" i="50"/>
  <c r="BA11" i="50"/>
  <c r="BA23" i="50"/>
  <c r="BA35" i="50"/>
  <c r="BA47" i="50"/>
  <c r="BA59" i="50"/>
  <c r="BA71" i="50"/>
  <c r="BA83" i="50"/>
  <c r="BA95" i="50"/>
  <c r="BA107" i="50"/>
  <c r="BA119" i="50"/>
  <c r="BA131" i="50"/>
  <c r="BA143" i="50"/>
  <c r="BA155" i="50"/>
  <c r="BB69" i="50"/>
  <c r="BB81" i="50"/>
  <c r="BB93" i="50"/>
  <c r="BB105" i="50"/>
  <c r="BB117" i="50"/>
  <c r="BB129" i="50"/>
  <c r="BB141" i="50"/>
  <c r="BB153" i="50"/>
  <c r="BC29" i="50"/>
  <c r="BC41" i="50"/>
  <c r="BC53" i="50"/>
  <c r="BC65" i="50"/>
  <c r="BC77" i="50"/>
  <c r="BC89" i="50"/>
  <c r="BC101" i="50"/>
  <c r="BC113" i="50"/>
  <c r="BC125" i="50"/>
  <c r="BC137" i="50"/>
  <c r="BC149" i="50"/>
  <c r="BC161" i="50"/>
  <c r="BD61" i="50"/>
  <c r="BD73" i="50"/>
  <c r="BD85" i="50"/>
  <c r="BD97" i="50"/>
  <c r="BD109" i="50"/>
  <c r="BD121" i="50"/>
  <c r="BD133" i="50"/>
  <c r="BD145" i="50"/>
  <c r="BD157" i="50"/>
  <c r="AZ156" i="50"/>
  <c r="AZ144" i="50"/>
  <c r="AZ132" i="50"/>
  <c r="AZ120" i="50"/>
  <c r="AZ108" i="50"/>
  <c r="AZ96" i="50"/>
  <c r="AZ84" i="50"/>
  <c r="AZ60" i="50"/>
  <c r="AZ36" i="50"/>
  <c r="AZ12" i="50"/>
  <c r="AZ41" i="50"/>
  <c r="BA96" i="50"/>
  <c r="BA108" i="50"/>
  <c r="BA120" i="50"/>
  <c r="BA132" i="50"/>
  <c r="BA144" i="50"/>
  <c r="BA156" i="50"/>
  <c r="BC126" i="50"/>
  <c r="BC162" i="50"/>
  <c r="BD134" i="50"/>
  <c r="BD146" i="50"/>
  <c r="BD158" i="50"/>
  <c r="AZ155" i="50"/>
  <c r="AZ143" i="50"/>
  <c r="AZ131" i="50"/>
  <c r="AZ119" i="50"/>
  <c r="AZ107" i="50"/>
  <c r="AZ95" i="50"/>
  <c r="AZ83" i="50"/>
  <c r="AZ71" i="50"/>
  <c r="AZ59" i="50"/>
  <c r="AZ47" i="50"/>
  <c r="AZ35" i="50"/>
  <c r="AZ23" i="50"/>
  <c r="AZ11" i="50"/>
  <c r="BA85" i="50"/>
  <c r="BA109" i="50"/>
  <c r="BA121" i="50"/>
  <c r="BA133" i="50"/>
  <c r="BA145" i="50"/>
  <c r="BA157" i="50"/>
  <c r="BB59" i="50"/>
  <c r="BB71" i="50"/>
  <c r="BB83" i="50"/>
  <c r="BB95" i="50"/>
  <c r="BB107" i="50"/>
  <c r="BB119" i="50"/>
  <c r="BB131" i="50"/>
  <c r="BB143" i="50"/>
  <c r="BB155" i="50"/>
  <c r="BC160" i="50"/>
  <c r="BC174" i="50"/>
  <c r="BC219" i="50"/>
  <c r="BC209" i="50"/>
  <c r="BC187" i="50"/>
  <c r="BC232" i="50"/>
  <c r="BC229" i="50"/>
  <c r="BC207" i="50"/>
  <c r="BC227" i="50"/>
  <c r="BC217" i="50"/>
  <c r="BC195" i="50"/>
  <c r="BC185" i="50"/>
  <c r="BC230" i="50"/>
  <c r="BC208" i="50"/>
  <c r="BC168" i="50"/>
  <c r="BC7" i="50"/>
  <c r="BC215" i="50"/>
  <c r="BC224" i="50"/>
  <c r="BC178" i="50"/>
  <c r="BC199" i="50"/>
  <c r="BC196" i="50"/>
  <c r="BC203" i="50"/>
  <c r="BC212" i="50"/>
  <c r="BC233" i="50"/>
  <c r="BC175" i="50"/>
  <c r="BC184" i="50"/>
  <c r="BC220" i="50"/>
  <c r="BC191" i="50"/>
  <c r="BC200" i="50"/>
  <c r="BC221" i="50"/>
  <c r="BC218" i="50"/>
  <c r="BC172" i="50"/>
  <c r="BC179" i="50"/>
  <c r="BC188" i="50"/>
  <c r="BC197" i="50"/>
  <c r="BC206" i="50"/>
  <c r="BC167" i="50"/>
  <c r="BC190" i="50"/>
  <c r="BC234" i="50"/>
  <c r="BC176" i="50"/>
  <c r="BC173" i="50"/>
  <c r="BC194" i="50"/>
  <c r="BC169" i="50"/>
  <c r="BC222" i="50"/>
  <c r="BC231" i="50"/>
  <c r="BC228" i="50"/>
  <c r="BC182" i="50"/>
  <c r="BC166" i="50"/>
  <c r="BC181" i="50"/>
  <c r="BC210" i="50"/>
  <c r="BC183" i="50"/>
  <c r="BC216" i="50"/>
  <c r="BC225" i="50"/>
  <c r="BC170" i="50"/>
  <c r="BC211" i="50"/>
  <c r="BC198" i="50"/>
  <c r="BC171" i="50"/>
  <c r="BC204" i="50"/>
  <c r="BC213" i="50"/>
  <c r="BC165" i="50"/>
  <c r="BC186" i="50"/>
  <c r="BC226" i="50"/>
  <c r="BC192" i="50"/>
  <c r="BC201" i="50"/>
  <c r="BC205" i="50"/>
  <c r="BC214" i="50"/>
  <c r="BC180" i="50"/>
  <c r="BC189" i="50"/>
  <c r="BC193" i="50"/>
  <c r="BC202" i="50"/>
  <c r="BC223" i="50"/>
  <c r="BC177" i="50"/>
  <c r="BC19" i="50"/>
  <c r="BC31" i="50"/>
  <c r="BC43" i="50"/>
  <c r="BC55" i="50"/>
  <c r="BC67" i="50"/>
  <c r="BC79" i="50"/>
  <c r="BC91" i="50"/>
  <c r="BC103" i="50"/>
  <c r="BC115" i="50"/>
  <c r="BC127" i="50"/>
  <c r="BC139" i="50"/>
  <c r="BC151" i="50"/>
  <c r="BC163" i="50"/>
  <c r="BD75" i="50"/>
  <c r="BD87" i="50"/>
  <c r="BD99" i="50"/>
  <c r="BD111" i="50"/>
  <c r="BD123" i="50"/>
  <c r="BD135" i="50"/>
  <c r="BD147" i="50"/>
  <c r="BD159" i="50"/>
  <c r="AZ154" i="50"/>
  <c r="AZ142" i="50"/>
  <c r="AZ130" i="50"/>
  <c r="AZ106" i="50"/>
  <c r="AZ94" i="50"/>
  <c r="AZ82" i="50"/>
  <c r="AZ58" i="50"/>
  <c r="AZ34" i="50"/>
  <c r="AZ10" i="50"/>
  <c r="AZ125" i="50"/>
  <c r="F53" i="46"/>
  <c r="AZ29" i="50"/>
  <c r="BA60" i="50"/>
  <c r="BA72" i="50"/>
  <c r="BA84" i="50"/>
  <c r="BA13" i="50"/>
  <c r="BA25" i="50"/>
  <c r="BA37" i="50"/>
  <c r="BA49" i="50"/>
  <c r="BA61" i="50"/>
  <c r="BA73" i="50"/>
  <c r="BA97" i="50"/>
  <c r="BA14" i="50"/>
  <c r="BA26" i="50"/>
  <c r="BA38" i="50"/>
  <c r="BA50" i="50"/>
  <c r="BA62" i="50"/>
  <c r="BA74" i="50"/>
  <c r="BA86" i="50"/>
  <c r="BA98" i="50"/>
  <c r="BA110" i="50"/>
  <c r="BA122" i="50"/>
  <c r="BA134" i="50"/>
  <c r="BA146" i="50"/>
  <c r="BA158" i="50"/>
  <c r="BB72" i="50"/>
  <c r="BB84" i="50"/>
  <c r="BB96" i="50"/>
  <c r="BB108" i="50"/>
  <c r="BB120" i="50"/>
  <c r="BB132" i="50"/>
  <c r="BB144" i="50"/>
  <c r="BB156" i="50"/>
  <c r="BC8" i="50"/>
  <c r="BC20" i="50"/>
  <c r="BC32" i="50"/>
  <c r="BC44" i="50"/>
  <c r="BC56" i="50"/>
  <c r="BC68" i="50"/>
  <c r="BC80" i="50"/>
  <c r="BC92" i="50"/>
  <c r="BC104" i="50"/>
  <c r="BC116" i="50"/>
  <c r="BC128" i="50"/>
  <c r="BC140" i="50"/>
  <c r="BC152" i="50"/>
  <c r="BC164" i="50"/>
  <c r="BD28" i="50"/>
  <c r="BD40" i="50"/>
  <c r="BD52" i="50"/>
  <c r="BD64" i="50"/>
  <c r="BD76" i="50"/>
  <c r="BD88" i="50"/>
  <c r="BD100" i="50"/>
  <c r="BD112" i="50"/>
  <c r="BD124" i="50"/>
  <c r="BD136" i="50"/>
  <c r="BD148" i="50"/>
  <c r="BD160" i="50"/>
  <c r="AZ141" i="50"/>
  <c r="AZ129" i="50"/>
  <c r="AZ117" i="50"/>
  <c r="AZ105" i="50"/>
  <c r="AZ93" i="50"/>
  <c r="AZ81" i="50"/>
  <c r="AZ69" i="50"/>
  <c r="AZ57" i="50"/>
  <c r="AZ45" i="50"/>
  <c r="AZ33" i="50"/>
  <c r="AZ21" i="50"/>
  <c r="AZ9" i="50"/>
  <c r="BD17" i="50"/>
  <c r="BD29" i="50"/>
  <c r="BD41" i="50"/>
  <c r="BD53" i="50"/>
  <c r="BD65" i="50"/>
  <c r="BD77" i="50"/>
  <c r="BD89" i="50"/>
  <c r="BD101" i="50"/>
  <c r="BD113" i="50"/>
  <c r="BD125" i="50"/>
  <c r="BD137" i="50"/>
  <c r="BD149" i="50"/>
  <c r="BD161" i="50"/>
  <c r="AZ164" i="50"/>
  <c r="AZ140" i="50"/>
  <c r="AZ128" i="50"/>
  <c r="AZ116" i="50"/>
  <c r="AZ92" i="50"/>
  <c r="AZ68" i="50"/>
  <c r="AZ44" i="50"/>
  <c r="AZ32" i="50"/>
  <c r="AZ20" i="50"/>
  <c r="BD126" i="50"/>
  <c r="BD162" i="50"/>
  <c r="BG163" i="50"/>
  <c r="BG200" i="50"/>
  <c r="BG178" i="50"/>
  <c r="BG223" i="50"/>
  <c r="BG201" i="50"/>
  <c r="BG7" i="50"/>
  <c r="BG193" i="50"/>
  <c r="BG214" i="50"/>
  <c r="BG192" i="50"/>
  <c r="BG213" i="50"/>
  <c r="BG191" i="50"/>
  <c r="BG165" i="50"/>
  <c r="BG227" i="50"/>
  <c r="BG215" i="50"/>
  <c r="BG181" i="50"/>
  <c r="BG202" i="50"/>
  <c r="BG180" i="50"/>
  <c r="BG189" i="50"/>
  <c r="BG179" i="50"/>
  <c r="BG183" i="50"/>
  <c r="BG204" i="50"/>
  <c r="BG224" i="50"/>
  <c r="BG190" i="50"/>
  <c r="BG211" i="50"/>
  <c r="BG177" i="50"/>
  <c r="BG234" i="50"/>
  <c r="BG195" i="50"/>
  <c r="BG212" i="50"/>
  <c r="BG233" i="50"/>
  <c r="BG199" i="50"/>
  <c r="BG232" i="50"/>
  <c r="BG222" i="50"/>
  <c r="BG167" i="50"/>
  <c r="BG194" i="50"/>
  <c r="BG188" i="50"/>
  <c r="BG221" i="50"/>
  <c r="BG187" i="50"/>
  <c r="BG220" i="50"/>
  <c r="BG210" i="50"/>
  <c r="BG174" i="50"/>
  <c r="BG169" i="50"/>
  <c r="BG168" i="50"/>
  <c r="BG176" i="50"/>
  <c r="BG209" i="50"/>
  <c r="BG175" i="50"/>
  <c r="BG208" i="50"/>
  <c r="BG198" i="50"/>
  <c r="BG219" i="50"/>
  <c r="BG218" i="50"/>
  <c r="BG172" i="50"/>
  <c r="BG229" i="50"/>
  <c r="BG166" i="50"/>
  <c r="BG171" i="50"/>
  <c r="BG205" i="50"/>
  <c r="BG231" i="50"/>
  <c r="BG197" i="50"/>
  <c r="BG230" i="50"/>
  <c r="BG196" i="50"/>
  <c r="BG186" i="50"/>
  <c r="BG185" i="50"/>
  <c r="BG206" i="50"/>
  <c r="BG182" i="50"/>
  <c r="BG203" i="50"/>
  <c r="BG184" i="50"/>
  <c r="BG173" i="50"/>
  <c r="BG228" i="50"/>
  <c r="BG207" i="50"/>
  <c r="BG225" i="50"/>
  <c r="BG170" i="50"/>
  <c r="BG217" i="50"/>
  <c r="BG216" i="50"/>
  <c r="BG226" i="50"/>
  <c r="BA65" i="50"/>
  <c r="BA77" i="50"/>
  <c r="BA89" i="50"/>
  <c r="BA101" i="50"/>
  <c r="BA113" i="50"/>
  <c r="BA125" i="50"/>
  <c r="BA137" i="50"/>
  <c r="BA149" i="50"/>
  <c r="BA161" i="50"/>
  <c r="BB147" i="50"/>
  <c r="BB159" i="50"/>
  <c r="BC11" i="50"/>
  <c r="BC23" i="50"/>
  <c r="BC35" i="50"/>
  <c r="BC47" i="50"/>
  <c r="BC59" i="50"/>
  <c r="BC71" i="50"/>
  <c r="BC83" i="50"/>
  <c r="BC95" i="50"/>
  <c r="BC107" i="50"/>
  <c r="BC119" i="50"/>
  <c r="BC131" i="50"/>
  <c r="BC143" i="50"/>
  <c r="BC155" i="50"/>
  <c r="BD69" i="50"/>
  <c r="BD7" i="50"/>
  <c r="BD193" i="50"/>
  <c r="BD226" i="50"/>
  <c r="BD216" i="50"/>
  <c r="BD194" i="50"/>
  <c r="BD172" i="50"/>
  <c r="BD165" i="50"/>
  <c r="BD224" i="50"/>
  <c r="BD202" i="50"/>
  <c r="BD192" i="50"/>
  <c r="BD225" i="50"/>
  <c r="BD215" i="50"/>
  <c r="BD205" i="50"/>
  <c r="BD190" i="50"/>
  <c r="BD211" i="50"/>
  <c r="BD232" i="50"/>
  <c r="BD177" i="50"/>
  <c r="BD167" i="50"/>
  <c r="BD181" i="50"/>
  <c r="BD178" i="50"/>
  <c r="BD199" i="50"/>
  <c r="BD220" i="50"/>
  <c r="BD212" i="50"/>
  <c r="BD233" i="50"/>
  <c r="BD187" i="50"/>
  <c r="BD208" i="50"/>
  <c r="BD171" i="50"/>
  <c r="BD214" i="50"/>
  <c r="BD200" i="50"/>
  <c r="BD221" i="50"/>
  <c r="BD175" i="50"/>
  <c r="BD196" i="50"/>
  <c r="BD234" i="50"/>
  <c r="BD188" i="50"/>
  <c r="BD209" i="50"/>
  <c r="BD230" i="50"/>
  <c r="BD184" i="50"/>
  <c r="BD179" i="50"/>
  <c r="BD217" i="50"/>
  <c r="BD222" i="50"/>
  <c r="BD176" i="50"/>
  <c r="BD197" i="50"/>
  <c r="BD218" i="50"/>
  <c r="BD227" i="50"/>
  <c r="BD207" i="50"/>
  <c r="BD210" i="50"/>
  <c r="BD231" i="50"/>
  <c r="BD185" i="50"/>
  <c r="BD206" i="50"/>
  <c r="BD203" i="50"/>
  <c r="BD169" i="50"/>
  <c r="BD228" i="50"/>
  <c r="BD223" i="50"/>
  <c r="BD198" i="50"/>
  <c r="BD219" i="50"/>
  <c r="BD173" i="50"/>
  <c r="BD182" i="50"/>
  <c r="BD191" i="50"/>
  <c r="BD166" i="50"/>
  <c r="BD186" i="50"/>
  <c r="BD213" i="50"/>
  <c r="BD174" i="50"/>
  <c r="BD195" i="50"/>
  <c r="BD204" i="50"/>
  <c r="BD201" i="50"/>
  <c r="BD168" i="50"/>
  <c r="BD229" i="50"/>
  <c r="BD183" i="50"/>
  <c r="BD180" i="50"/>
  <c r="BD189" i="50"/>
  <c r="BD170" i="50"/>
  <c r="BD19" i="50"/>
  <c r="BD31" i="50"/>
  <c r="BD43" i="50"/>
  <c r="BD55" i="50"/>
  <c r="BD67" i="50"/>
  <c r="BD79" i="50"/>
  <c r="BD91" i="50"/>
  <c r="BD103" i="50"/>
  <c r="BD115" i="50"/>
  <c r="BD127" i="50"/>
  <c r="BD139" i="50"/>
  <c r="BD151" i="50"/>
  <c r="BD163" i="50"/>
  <c r="AZ162" i="50"/>
  <c r="AX162" i="50" s="1"/>
  <c r="AZ138" i="50"/>
  <c r="BG126" i="50"/>
  <c r="AZ114" i="50"/>
  <c r="AZ90" i="50"/>
  <c r="AZ54" i="50"/>
  <c r="AZ42" i="50"/>
  <c r="AZ18" i="50"/>
  <c r="F103" i="46"/>
  <c r="E9" i="46"/>
  <c r="F56" i="46"/>
  <c r="E10" i="46"/>
  <c r="L9" i="46"/>
  <c r="F152" i="46"/>
  <c r="E12" i="46"/>
  <c r="F133" i="46"/>
  <c r="E13" i="46"/>
  <c r="E45" i="46"/>
  <c r="F117" i="46"/>
  <c r="F49" i="46"/>
  <c r="E174" i="46"/>
  <c r="E150" i="46"/>
  <c r="E46" i="46"/>
  <c r="F73" i="46"/>
  <c r="E141" i="46"/>
  <c r="F81" i="46"/>
  <c r="F145" i="46"/>
  <c r="F97" i="46"/>
  <c r="F45" i="46"/>
  <c r="F57" i="46"/>
  <c r="E85" i="46"/>
  <c r="E61" i="46"/>
  <c r="F85" i="46"/>
  <c r="E109" i="46"/>
  <c r="F153" i="46"/>
  <c r="E44" i="46"/>
  <c r="E37" i="46"/>
  <c r="F61" i="46"/>
  <c r="F105" i="46"/>
  <c r="F109" i="46"/>
  <c r="F165" i="46"/>
  <c r="F26" i="46"/>
  <c r="F37" i="46"/>
  <c r="E69" i="46"/>
  <c r="E93" i="46"/>
  <c r="F129" i="46"/>
  <c r="F185" i="46"/>
  <c r="F33" i="46"/>
  <c r="F44" i="46"/>
  <c r="F69" i="46"/>
  <c r="F93" i="46"/>
  <c r="F121" i="46"/>
  <c r="E15" i="46"/>
  <c r="E29" i="46"/>
  <c r="E26" i="46"/>
  <c r="L10" i="46"/>
  <c r="F142" i="46"/>
  <c r="F126" i="46"/>
  <c r="F102" i="46"/>
  <c r="F94" i="46"/>
  <c r="F70" i="46"/>
  <c r="F147" i="46"/>
  <c r="E117" i="46"/>
  <c r="E188" i="46"/>
  <c r="G21" i="46"/>
  <c r="F169" i="46"/>
  <c r="F161" i="46"/>
  <c r="F137" i="46"/>
  <c r="F113" i="46"/>
  <c r="F89" i="46"/>
  <c r="L15" i="46"/>
  <c r="E82" i="46"/>
  <c r="E133" i="46"/>
  <c r="E34" i="46"/>
  <c r="E58" i="46"/>
  <c r="F184" i="46"/>
  <c r="F176" i="46"/>
  <c r="F160" i="46"/>
  <c r="F136" i="46"/>
  <c r="F88" i="46"/>
  <c r="F177" i="46"/>
  <c r="F39" i="46"/>
  <c r="E181" i="46"/>
  <c r="F141" i="46"/>
  <c r="F43" i="46"/>
  <c r="F67" i="46"/>
  <c r="E22" i="46"/>
  <c r="G15" i="46"/>
  <c r="E164" i="46"/>
  <c r="E140" i="46"/>
  <c r="E116" i="46"/>
  <c r="F23" i="46"/>
  <c r="E94" i="46"/>
  <c r="E97" i="46"/>
  <c r="E81" i="46"/>
  <c r="E73" i="46"/>
  <c r="G63" i="46"/>
  <c r="F99" i="46"/>
  <c r="F135" i="46"/>
  <c r="F183" i="46"/>
  <c r="F87" i="46"/>
  <c r="F123" i="46"/>
  <c r="F159" i="46"/>
  <c r="F188" i="46"/>
  <c r="F140" i="46"/>
  <c r="E105" i="46"/>
  <c r="E35" i="46"/>
  <c r="F75" i="46"/>
  <c r="G86" i="46"/>
  <c r="G60" i="46"/>
  <c r="E11" i="46"/>
  <c r="E27" i="46"/>
  <c r="F63" i="46"/>
  <c r="E68" i="46"/>
  <c r="E83" i="46"/>
  <c r="F111" i="46"/>
  <c r="F171" i="46"/>
  <c r="F27" i="46"/>
  <c r="G84" i="46"/>
  <c r="F154" i="46"/>
  <c r="F178" i="46"/>
  <c r="G123" i="46"/>
  <c r="F164" i="46"/>
  <c r="F130" i="46"/>
  <c r="E119" i="46"/>
  <c r="F118" i="46"/>
  <c r="E145" i="46"/>
  <c r="F144" i="46"/>
  <c r="F156" i="46"/>
  <c r="E129" i="46"/>
  <c r="F128" i="46"/>
  <c r="E121" i="46"/>
  <c r="F120" i="46"/>
  <c r="F116" i="46"/>
  <c r="F104" i="46"/>
  <c r="F68" i="46"/>
  <c r="E57" i="46"/>
  <c r="E49" i="46"/>
  <c r="F48" i="46"/>
  <c r="L12" i="46"/>
  <c r="L8" i="46"/>
  <c r="G20" i="46"/>
  <c r="G14" i="46"/>
  <c r="F166" i="46"/>
  <c r="F180" i="46"/>
  <c r="F168" i="46"/>
  <c r="F92" i="46"/>
  <c r="F80" i="46"/>
  <c r="F40" i="46"/>
  <c r="F52" i="46"/>
  <c r="F60" i="46"/>
  <c r="F72" i="46"/>
  <c r="F106" i="46"/>
  <c r="G99" i="46"/>
  <c r="G75" i="46"/>
  <c r="F82" i="46"/>
  <c r="E70" i="46"/>
  <c r="G50" i="46"/>
  <c r="F58" i="46"/>
  <c r="E47" i="46"/>
  <c r="G51" i="46"/>
  <c r="F46" i="46"/>
  <c r="L14" i="46"/>
  <c r="E30" i="46"/>
  <c r="F30" i="46"/>
  <c r="E153" i="46"/>
  <c r="E165" i="46"/>
  <c r="E177" i="46"/>
  <c r="E176" i="46"/>
  <c r="E152" i="46"/>
  <c r="G131" i="46"/>
  <c r="E104" i="46"/>
  <c r="G85" i="46"/>
  <c r="E56" i="46"/>
  <c r="L7" i="46"/>
  <c r="G107" i="46"/>
  <c r="G83" i="46"/>
  <c r="E157" i="46"/>
  <c r="E169" i="46"/>
  <c r="F181" i="46"/>
  <c r="F172" i="46"/>
  <c r="F148" i="46"/>
  <c r="G55" i="46"/>
  <c r="F28" i="46"/>
  <c r="L13" i="46"/>
  <c r="F157" i="46"/>
  <c r="G91" i="46"/>
  <c r="E186" i="46"/>
  <c r="E162" i="46"/>
  <c r="E138" i="46"/>
  <c r="G120" i="46"/>
  <c r="G96" i="46"/>
  <c r="F66" i="46"/>
  <c r="L18" i="46"/>
  <c r="G22" i="46"/>
  <c r="G71" i="46"/>
  <c r="G47" i="46"/>
  <c r="G23" i="46"/>
  <c r="G31" i="46"/>
  <c r="E126" i="46"/>
  <c r="G19" i="46"/>
  <c r="G61" i="46"/>
  <c r="E185" i="46"/>
  <c r="F79" i="46"/>
  <c r="F55" i="46"/>
  <c r="F101" i="46"/>
  <c r="F127" i="46"/>
  <c r="E31" i="46"/>
  <c r="E80" i="46"/>
  <c r="G116" i="46"/>
  <c r="F65" i="46"/>
  <c r="E128" i="46"/>
  <c r="F139" i="46"/>
  <c r="F151" i="46"/>
  <c r="F163" i="46"/>
  <c r="F115" i="46"/>
  <c r="G121" i="46"/>
  <c r="F175" i="46"/>
  <c r="L17" i="46"/>
  <c r="F41" i="46"/>
  <c r="G37" i="46"/>
  <c r="E66" i="46"/>
  <c r="F91" i="46"/>
  <c r="G97" i="46"/>
  <c r="F187" i="46"/>
  <c r="E92" i="46"/>
  <c r="F77" i="46"/>
  <c r="F38" i="46"/>
  <c r="E38" i="46"/>
  <c r="E107" i="46"/>
  <c r="G118" i="46"/>
  <c r="E113" i="46"/>
  <c r="E112" i="46"/>
  <c r="E131" i="46"/>
  <c r="G149" i="46"/>
  <c r="F143" i="46"/>
  <c r="G145" i="46"/>
  <c r="E143" i="46"/>
  <c r="G161" i="46"/>
  <c r="F155" i="46"/>
  <c r="G157" i="46"/>
  <c r="E155" i="46"/>
  <c r="G173" i="46"/>
  <c r="E168" i="46"/>
  <c r="F167" i="46"/>
  <c r="G169" i="46"/>
  <c r="E167" i="46"/>
  <c r="G185" i="46"/>
  <c r="E180" i="46"/>
  <c r="F179" i="46"/>
  <c r="G181" i="46"/>
  <c r="E179" i="46"/>
  <c r="E18" i="46"/>
  <c r="G29" i="46"/>
  <c r="G30" i="46"/>
  <c r="F112" i="46"/>
  <c r="E123" i="46"/>
  <c r="F122" i="46"/>
  <c r="E122" i="46"/>
  <c r="G144" i="46"/>
  <c r="F138" i="46"/>
  <c r="G143" i="46"/>
  <c r="G156" i="46"/>
  <c r="F150" i="46"/>
  <c r="G155" i="46"/>
  <c r="G168" i="46"/>
  <c r="F162" i="46"/>
  <c r="G167" i="46"/>
  <c r="G180" i="46"/>
  <c r="F174" i="46"/>
  <c r="G179" i="46"/>
  <c r="F186" i="46"/>
  <c r="G113" i="46"/>
  <c r="F107" i="46"/>
  <c r="E8" i="46"/>
  <c r="P9" i="46"/>
  <c r="P7" i="46"/>
  <c r="G13" i="46"/>
  <c r="G39" i="46"/>
  <c r="F62" i="46"/>
  <c r="E62" i="46"/>
  <c r="G77" i="46"/>
  <c r="G76" i="46"/>
  <c r="F71" i="46"/>
  <c r="G82" i="46"/>
  <c r="E77" i="46"/>
  <c r="E76" i="46"/>
  <c r="G80" i="46"/>
  <c r="F98" i="46"/>
  <c r="E98" i="46"/>
  <c r="G110" i="46"/>
  <c r="G134" i="46"/>
  <c r="G25" i="46"/>
  <c r="E20" i="46"/>
  <c r="F31" i="46"/>
  <c r="F19" i="46"/>
  <c r="E24" i="46"/>
  <c r="G27" i="46"/>
  <c r="G44" i="46"/>
  <c r="E54" i="46"/>
  <c r="G74" i="46"/>
  <c r="E71" i="46"/>
  <c r="F76" i="46"/>
  <c r="E90" i="46"/>
  <c r="E99" i="46"/>
  <c r="G115" i="46"/>
  <c r="G139" i="46"/>
  <c r="G137" i="46"/>
  <c r="F131" i="46"/>
  <c r="G133" i="46"/>
  <c r="G16" i="46"/>
  <c r="E19" i="46"/>
  <c r="G41" i="46"/>
  <c r="L11" i="46"/>
  <c r="F35" i="46"/>
  <c r="G46" i="46"/>
  <c r="E41" i="46"/>
  <c r="E40" i="46"/>
  <c r="F54" i="46"/>
  <c r="F90" i="46"/>
  <c r="E114" i="46"/>
  <c r="G34" i="46"/>
  <c r="G49" i="46"/>
  <c r="G104" i="46"/>
  <c r="F114" i="46"/>
  <c r="G125" i="46"/>
  <c r="F119" i="46"/>
  <c r="G128" i="46"/>
  <c r="F25" i="46"/>
  <c r="G18" i="46"/>
  <c r="G26" i="46"/>
  <c r="E33" i="46"/>
  <c r="G38" i="46"/>
  <c r="F32" i="46"/>
  <c r="G35" i="46"/>
  <c r="F50" i="46"/>
  <c r="E50" i="46"/>
  <c r="G65" i="46"/>
  <c r="G64" i="46"/>
  <c r="F59" i="46"/>
  <c r="G70" i="46"/>
  <c r="E65" i="46"/>
  <c r="E64" i="46"/>
  <c r="G68" i="46"/>
  <c r="G79" i="46"/>
  <c r="F86" i="46"/>
  <c r="E86" i="46"/>
  <c r="G101" i="46"/>
  <c r="F95" i="46"/>
  <c r="G106" i="46"/>
  <c r="E101" i="46"/>
  <c r="E100" i="46"/>
  <c r="G109" i="46"/>
  <c r="G130" i="46"/>
  <c r="E125" i="46"/>
  <c r="E124" i="46"/>
  <c r="E135" i="46"/>
  <c r="F134" i="46"/>
  <c r="E134" i="46"/>
  <c r="E147" i="46"/>
  <c r="G151" i="46"/>
  <c r="F146" i="46"/>
  <c r="E146" i="46"/>
  <c r="E159" i="46"/>
  <c r="G163" i="46"/>
  <c r="F158" i="46"/>
  <c r="E158" i="46"/>
  <c r="E171" i="46"/>
  <c r="G175" i="46"/>
  <c r="F170" i="46"/>
  <c r="E170" i="46"/>
  <c r="G174" i="46"/>
  <c r="E183" i="46"/>
  <c r="G187" i="46"/>
  <c r="F182" i="46"/>
  <c r="E182" i="46"/>
  <c r="G186" i="46"/>
  <c r="L16" i="46"/>
  <c r="E32" i="46"/>
  <c r="F36" i="46"/>
  <c r="G48" i="46"/>
  <c r="G62" i="46"/>
  <c r="E59" i="46"/>
  <c r="F64" i="46"/>
  <c r="E78" i="46"/>
  <c r="G98" i="46"/>
  <c r="E95" i="46"/>
  <c r="F100" i="46"/>
  <c r="F110" i="46"/>
  <c r="E110" i="46"/>
  <c r="G119" i="46"/>
  <c r="F124" i="46"/>
  <c r="G141" i="46"/>
  <c r="G140" i="46"/>
  <c r="G152" i="46"/>
  <c r="G164" i="46"/>
  <c r="G176" i="46"/>
  <c r="G188" i="46"/>
  <c r="G32" i="46"/>
  <c r="G43" i="46"/>
  <c r="E42" i="46"/>
  <c r="G59" i="46"/>
  <c r="F78" i="46"/>
  <c r="G87" i="46"/>
  <c r="G95" i="46"/>
  <c r="E111" i="46"/>
  <c r="G122" i="46"/>
  <c r="G135" i="46"/>
  <c r="G147" i="46"/>
  <c r="G159" i="46"/>
  <c r="G171" i="46"/>
  <c r="G183" i="46"/>
  <c r="P10" i="46"/>
  <c r="E17" i="46"/>
  <c r="F42" i="46"/>
  <c r="G73" i="46"/>
  <c r="G108" i="46"/>
  <c r="G127" i="46"/>
  <c r="G132" i="46"/>
  <c r="E127" i="46"/>
  <c r="P8" i="46"/>
  <c r="G28" i="46"/>
  <c r="E23" i="46"/>
  <c r="F34" i="46"/>
  <c r="F22" i="46"/>
  <c r="G33" i="46"/>
  <c r="G53" i="46"/>
  <c r="G52" i="46"/>
  <c r="F47" i="46"/>
  <c r="G58" i="46"/>
  <c r="E53" i="46"/>
  <c r="E52" i="46"/>
  <c r="G56" i="46"/>
  <c r="G67" i="46"/>
  <c r="G72" i="46"/>
  <c r="F74" i="46"/>
  <c r="E74" i="46"/>
  <c r="G89" i="46"/>
  <c r="G88" i="46"/>
  <c r="F83" i="46"/>
  <c r="G94" i="46"/>
  <c r="E89" i="46"/>
  <c r="E88" i="46"/>
  <c r="G92" i="46"/>
  <c r="G103" i="46"/>
  <c r="E102" i="46"/>
  <c r="G111" i="46"/>
  <c r="G142" i="46"/>
  <c r="G154" i="46"/>
  <c r="G166" i="46"/>
  <c r="G178" i="46"/>
  <c r="G17" i="46"/>
  <c r="G24" i="46"/>
  <c r="G42" i="46"/>
  <c r="G54" i="46"/>
  <c r="G66" i="46"/>
  <c r="G78" i="46"/>
  <c r="G90" i="46"/>
  <c r="G102" i="46"/>
  <c r="G114" i="46"/>
  <c r="G126" i="46"/>
  <c r="E136" i="46"/>
  <c r="G138" i="46"/>
  <c r="E148" i="46"/>
  <c r="G150" i="46"/>
  <c r="E160" i="46"/>
  <c r="G162" i="46"/>
  <c r="E172" i="46"/>
  <c r="E184" i="46"/>
  <c r="F29" i="46"/>
  <c r="G40" i="46"/>
  <c r="G100" i="46"/>
  <c r="G112" i="46"/>
  <c r="G124" i="46"/>
  <c r="G136" i="46"/>
  <c r="G148" i="46"/>
  <c r="G160" i="46"/>
  <c r="G172" i="46"/>
  <c r="G184" i="46"/>
  <c r="E43" i="46"/>
  <c r="G45" i="46"/>
  <c r="E55" i="46"/>
  <c r="G57" i="46"/>
  <c r="E67" i="46"/>
  <c r="G69" i="46"/>
  <c r="E79" i="46"/>
  <c r="G81" i="46"/>
  <c r="E91" i="46"/>
  <c r="G93" i="46"/>
  <c r="E103" i="46"/>
  <c r="G105" i="46"/>
  <c r="E115" i="46"/>
  <c r="G117" i="46"/>
  <c r="G129" i="46"/>
  <c r="E139" i="46"/>
  <c r="E151" i="46"/>
  <c r="G153" i="46"/>
  <c r="E163" i="46"/>
  <c r="G165" i="46"/>
  <c r="E175" i="46"/>
  <c r="G177" i="46"/>
  <c r="E187" i="46"/>
  <c r="F20" i="46"/>
  <c r="E36" i="46"/>
  <c r="E48" i="46"/>
  <c r="E60" i="46"/>
  <c r="E72" i="46"/>
  <c r="E84" i="46"/>
  <c r="E96" i="46"/>
  <c r="E108" i="46"/>
  <c r="E120" i="46"/>
  <c r="E132" i="46"/>
  <c r="E144" i="46"/>
  <c r="G146" i="46"/>
  <c r="E156" i="46"/>
  <c r="G158" i="46"/>
  <c r="G170" i="46"/>
  <c r="G182" i="46"/>
  <c r="E14" i="46"/>
  <c r="E16" i="46"/>
  <c r="E25" i="46"/>
  <c r="E28" i="46"/>
  <c r="F132" i="46"/>
  <c r="E137" i="46"/>
  <c r="E149" i="46"/>
  <c r="E161" i="46"/>
  <c r="E173" i="46"/>
  <c r="G36" i="46"/>
  <c r="E106" i="46"/>
  <c r="E118" i="46"/>
  <c r="E130" i="46"/>
  <c r="E142" i="46"/>
  <c r="F149" i="46"/>
  <c r="E154" i="46"/>
  <c r="E166" i="46"/>
  <c r="E178" i="46"/>
  <c r="E21" i="46"/>
  <c r="E39" i="46"/>
  <c r="E51" i="46"/>
  <c r="E63" i="46"/>
  <c r="E75" i="46"/>
  <c r="E87" i="46"/>
  <c r="F51" i="46"/>
  <c r="L16" i="13"/>
  <c r="G23" i="13"/>
  <c r="G24" i="13"/>
  <c r="G25" i="13"/>
  <c r="F26" i="13"/>
  <c r="F28" i="13"/>
  <c r="F30" i="13"/>
  <c r="F31" i="13"/>
  <c r="F38" i="13"/>
  <c r="G49" i="13"/>
  <c r="F50" i="13"/>
  <c r="G56" i="13"/>
  <c r="F62" i="13"/>
  <c r="E66" i="13"/>
  <c r="F66" i="13"/>
  <c r="F67" i="13"/>
  <c r="F74" i="13"/>
  <c r="G80" i="13"/>
  <c r="G82" i="13"/>
  <c r="G84" i="13"/>
  <c r="G85" i="13"/>
  <c r="F86" i="13"/>
  <c r="F88" i="13"/>
  <c r="F89" i="13"/>
  <c r="F90" i="13"/>
  <c r="F91" i="13"/>
  <c r="F98" i="13"/>
  <c r="F100" i="13"/>
  <c r="G108" i="13"/>
  <c r="G109" i="13"/>
  <c r="F110" i="13"/>
  <c r="F122" i="13"/>
  <c r="E125" i="13"/>
  <c r="F134" i="13"/>
  <c r="G140" i="13"/>
  <c r="G145" i="13"/>
  <c r="F146" i="13"/>
  <c r="F149" i="13"/>
  <c r="E151" i="13"/>
  <c r="F158" i="13"/>
  <c r="G164" i="13"/>
  <c r="G167" i="13"/>
  <c r="G169" i="13"/>
  <c r="F170" i="13"/>
  <c r="F172" i="13"/>
  <c r="G176" i="13"/>
  <c r="F174" i="13"/>
  <c r="F175" i="13"/>
  <c r="F182" i="13"/>
  <c r="G190" i="13"/>
  <c r="E185" i="13"/>
  <c r="G193" i="13"/>
  <c r="F194" i="13"/>
  <c r="F196" i="13"/>
  <c r="G200" i="13"/>
  <c r="E199" i="13"/>
  <c r="F206" i="13"/>
  <c r="F208" i="13"/>
  <c r="F209" i="13"/>
  <c r="F210" i="13"/>
  <c r="F211" i="13"/>
  <c r="F218" i="13"/>
  <c r="F220" i="13"/>
  <c r="G226" i="13"/>
  <c r="G228" i="13"/>
  <c r="G229" i="13"/>
  <c r="F230" i="13"/>
  <c r="F232" i="13"/>
  <c r="F233" i="13"/>
  <c r="F234" i="13"/>
  <c r="E8" i="13"/>
  <c r="G46" i="13"/>
  <c r="G48" i="13"/>
  <c r="G72" i="13"/>
  <c r="G73" i="13"/>
  <c r="G132" i="13"/>
  <c r="G133" i="13"/>
  <c r="G157" i="13"/>
  <c r="G192" i="13"/>
  <c r="G216" i="13"/>
  <c r="G217" i="13"/>
  <c r="G224" i="13"/>
  <c r="F20" i="13"/>
  <c r="F21" i="13"/>
  <c r="F22" i="13"/>
  <c r="F23" i="13"/>
  <c r="F24" i="13"/>
  <c r="F25" i="13"/>
  <c r="F32" i="13"/>
  <c r="F33" i="13"/>
  <c r="F34" i="13"/>
  <c r="F35" i="13"/>
  <c r="F36" i="13"/>
  <c r="F37" i="13"/>
  <c r="F40" i="13"/>
  <c r="F41" i="13"/>
  <c r="F42" i="13"/>
  <c r="F43" i="13"/>
  <c r="F44" i="13"/>
  <c r="F45" i="13"/>
  <c r="F46" i="13"/>
  <c r="F47" i="13"/>
  <c r="F48" i="13"/>
  <c r="F49" i="13"/>
  <c r="F55" i="13"/>
  <c r="F56" i="13"/>
  <c r="F57" i="13"/>
  <c r="F58" i="13"/>
  <c r="F59" i="13"/>
  <c r="F60" i="13"/>
  <c r="F61" i="13"/>
  <c r="F68" i="13"/>
  <c r="F69" i="13"/>
  <c r="F70" i="13"/>
  <c r="F71" i="13"/>
  <c r="F72" i="13"/>
  <c r="F73" i="13"/>
  <c r="F76" i="13"/>
  <c r="F80" i="13"/>
  <c r="F81" i="13"/>
  <c r="F82" i="13"/>
  <c r="F83" i="13"/>
  <c r="F84" i="13"/>
  <c r="F85" i="13"/>
  <c r="F92" i="13"/>
  <c r="F93" i="13"/>
  <c r="F94" i="13"/>
  <c r="F95" i="13"/>
  <c r="F96" i="13"/>
  <c r="F97" i="13"/>
  <c r="F104" i="13"/>
  <c r="F105" i="13"/>
  <c r="F106" i="13"/>
  <c r="F107" i="13"/>
  <c r="F108" i="13"/>
  <c r="F109" i="13"/>
  <c r="F114" i="13"/>
  <c r="F115" i="13"/>
  <c r="F116" i="13"/>
  <c r="F117" i="13"/>
  <c r="F118" i="13"/>
  <c r="F119" i="13"/>
  <c r="F120" i="13"/>
  <c r="F121" i="13"/>
  <c r="F127" i="13"/>
  <c r="F128" i="13"/>
  <c r="F129" i="13"/>
  <c r="F130" i="13"/>
  <c r="F131" i="13"/>
  <c r="F132" i="13"/>
  <c r="F133" i="13"/>
  <c r="F140" i="13"/>
  <c r="F141" i="13"/>
  <c r="F142" i="13"/>
  <c r="F143" i="13"/>
  <c r="F144" i="13"/>
  <c r="F145" i="13"/>
  <c r="F148" i="13"/>
  <c r="F152" i="13"/>
  <c r="F153" i="13"/>
  <c r="F154" i="13"/>
  <c r="F155" i="13"/>
  <c r="F156" i="13"/>
  <c r="F157" i="13"/>
  <c r="F164" i="13"/>
  <c r="F165" i="13"/>
  <c r="F166" i="13"/>
  <c r="F167" i="13"/>
  <c r="F168" i="13"/>
  <c r="F169" i="13"/>
  <c r="F176" i="13"/>
  <c r="F177" i="13"/>
  <c r="F178" i="13"/>
  <c r="F179" i="13"/>
  <c r="F180" i="13"/>
  <c r="F181" i="13"/>
  <c r="F186" i="13"/>
  <c r="F187" i="13"/>
  <c r="F188" i="13"/>
  <c r="F189" i="13"/>
  <c r="F190" i="13"/>
  <c r="F191" i="13"/>
  <c r="F192" i="13"/>
  <c r="F193" i="13"/>
  <c r="F199" i="13"/>
  <c r="F200" i="13"/>
  <c r="F201" i="13"/>
  <c r="F202" i="13"/>
  <c r="F203" i="13"/>
  <c r="F204" i="13"/>
  <c r="F205" i="13"/>
  <c r="F212" i="13"/>
  <c r="F213" i="13"/>
  <c r="F214" i="13"/>
  <c r="F215" i="13"/>
  <c r="F216" i="13"/>
  <c r="F217" i="13"/>
  <c r="F224" i="13"/>
  <c r="F225" i="13"/>
  <c r="F226" i="13"/>
  <c r="F227" i="13"/>
  <c r="F228" i="13"/>
  <c r="F229" i="13"/>
  <c r="E9" i="13"/>
  <c r="E10" i="13"/>
  <c r="E11" i="13"/>
  <c r="E12" i="13"/>
  <c r="E13" i="13"/>
  <c r="E19" i="13"/>
  <c r="E20" i="13"/>
  <c r="E21" i="13"/>
  <c r="E22" i="13"/>
  <c r="E23" i="13"/>
  <c r="E24" i="13"/>
  <c r="E25" i="13"/>
  <c r="E33" i="13"/>
  <c r="E34" i="13"/>
  <c r="E35" i="13"/>
  <c r="E36" i="13"/>
  <c r="E37" i="13"/>
  <c r="E45" i="13"/>
  <c r="E46" i="13"/>
  <c r="E47" i="13"/>
  <c r="E48" i="13"/>
  <c r="E49" i="13"/>
  <c r="E57" i="13"/>
  <c r="E58" i="13"/>
  <c r="E59" i="13"/>
  <c r="E60" i="13"/>
  <c r="E61" i="13"/>
  <c r="E67" i="13"/>
  <c r="E68" i="13"/>
  <c r="E69" i="13"/>
  <c r="E70" i="13"/>
  <c r="E71" i="13"/>
  <c r="E72" i="13"/>
  <c r="E73" i="13"/>
  <c r="E81" i="13"/>
  <c r="E82" i="13"/>
  <c r="E83" i="13"/>
  <c r="E84" i="13"/>
  <c r="E85" i="13"/>
  <c r="E93" i="13"/>
  <c r="E94" i="13"/>
  <c r="E95" i="13"/>
  <c r="E96" i="13"/>
  <c r="E97" i="13"/>
  <c r="E105" i="13"/>
  <c r="E106" i="13"/>
  <c r="E107" i="13"/>
  <c r="E108" i="13"/>
  <c r="E109" i="13"/>
  <c r="E115" i="13"/>
  <c r="E116" i="13"/>
  <c r="E117" i="13"/>
  <c r="E118" i="13"/>
  <c r="E119" i="13"/>
  <c r="E120" i="13"/>
  <c r="E121" i="13"/>
  <c r="E129" i="13"/>
  <c r="E130" i="13"/>
  <c r="E131" i="13"/>
  <c r="E132" i="13"/>
  <c r="E133" i="13"/>
  <c r="E141" i="13"/>
  <c r="E142" i="13"/>
  <c r="E143" i="13"/>
  <c r="E144" i="13"/>
  <c r="E145" i="13"/>
  <c r="E153" i="13"/>
  <c r="E154" i="13"/>
  <c r="E155" i="13"/>
  <c r="E156" i="13"/>
  <c r="E157" i="13"/>
  <c r="E163" i="13"/>
  <c r="E164" i="13"/>
  <c r="E165" i="13"/>
  <c r="E166" i="13"/>
  <c r="E167" i="13"/>
  <c r="E168" i="13"/>
  <c r="E169" i="13"/>
  <c r="E177" i="13"/>
  <c r="E178" i="13"/>
  <c r="E179" i="13"/>
  <c r="E180" i="13"/>
  <c r="E181" i="13"/>
  <c r="E189" i="13"/>
  <c r="E190" i="13"/>
  <c r="E191" i="13"/>
  <c r="E192" i="13"/>
  <c r="E193" i="13"/>
  <c r="E201" i="13"/>
  <c r="E202" i="13"/>
  <c r="E203" i="13"/>
  <c r="E204" i="13"/>
  <c r="E205" i="13"/>
  <c r="E211" i="13"/>
  <c r="E212" i="13"/>
  <c r="E213" i="13"/>
  <c r="E214" i="13"/>
  <c r="E215" i="13"/>
  <c r="E216" i="13"/>
  <c r="E217" i="13"/>
  <c r="E225" i="13"/>
  <c r="E226" i="13"/>
  <c r="E227" i="13"/>
  <c r="E228" i="13"/>
  <c r="E229" i="13"/>
  <c r="L18" i="13"/>
  <c r="L13" i="13"/>
  <c r="L12" i="13"/>
  <c r="L11" i="13"/>
  <c r="L10" i="13"/>
  <c r="L9" i="13"/>
  <c r="L8" i="13"/>
  <c r="L7" i="13"/>
  <c r="G173" i="20"/>
  <c r="G174" i="20"/>
  <c r="G175" i="20"/>
  <c r="G176" i="20"/>
  <c r="G177" i="20"/>
  <c r="G178" i="20"/>
  <c r="G179" i="20"/>
  <c r="G180" i="20"/>
  <c r="G181" i="20"/>
  <c r="G182" i="20"/>
  <c r="G183" i="20"/>
  <c r="G184" i="20"/>
  <c r="G185" i="20"/>
  <c r="G186" i="20"/>
  <c r="G187" i="20"/>
  <c r="G188" i="20"/>
  <c r="G189" i="20"/>
  <c r="G190" i="20"/>
  <c r="G191" i="20"/>
  <c r="G192" i="20"/>
  <c r="G193" i="20"/>
  <c r="G194" i="20"/>
  <c r="G195" i="20"/>
  <c r="G196" i="20"/>
  <c r="G197" i="20"/>
  <c r="G198" i="20"/>
  <c r="G199" i="20"/>
  <c r="G200" i="20"/>
  <c r="G201" i="20"/>
  <c r="G202" i="20"/>
  <c r="G203" i="20"/>
  <c r="G204" i="20"/>
  <c r="G205" i="20"/>
  <c r="G206" i="20"/>
  <c r="G207" i="20"/>
  <c r="G208" i="20"/>
  <c r="G209" i="20"/>
  <c r="G210" i="20"/>
  <c r="G211" i="20"/>
  <c r="G212" i="20"/>
  <c r="G213" i="20"/>
  <c r="G214" i="20"/>
  <c r="G215" i="20"/>
  <c r="G216" i="20"/>
  <c r="G217" i="20"/>
  <c r="G218" i="20"/>
  <c r="G219" i="20"/>
  <c r="G220" i="20"/>
  <c r="G221" i="20"/>
  <c r="G222" i="20"/>
  <c r="G223" i="20"/>
  <c r="G224" i="20"/>
  <c r="G225" i="20"/>
  <c r="G226" i="20"/>
  <c r="G227" i="20"/>
  <c r="G228" i="20"/>
  <c r="G229" i="20"/>
  <c r="G230" i="20"/>
  <c r="G231" i="20"/>
  <c r="G232" i="20"/>
  <c r="G233" i="20"/>
  <c r="G234" i="20"/>
  <c r="F67" i="20"/>
  <c r="F179" i="20"/>
  <c r="F180" i="20"/>
  <c r="F181" i="20"/>
  <c r="F182" i="20"/>
  <c r="F183" i="20"/>
  <c r="F184" i="20"/>
  <c r="F185" i="20"/>
  <c r="F186" i="20"/>
  <c r="F187" i="20"/>
  <c r="F188" i="20"/>
  <c r="F189" i="20"/>
  <c r="F190" i="20"/>
  <c r="F191" i="20"/>
  <c r="F192" i="20"/>
  <c r="F193" i="20"/>
  <c r="F194" i="20"/>
  <c r="F195" i="20"/>
  <c r="F196" i="20"/>
  <c r="F197" i="20"/>
  <c r="F198" i="20"/>
  <c r="F199" i="20"/>
  <c r="F200" i="20"/>
  <c r="F201" i="20"/>
  <c r="F202" i="20"/>
  <c r="F203" i="20"/>
  <c r="F204" i="20"/>
  <c r="F205" i="20"/>
  <c r="F206" i="20"/>
  <c r="F207" i="20"/>
  <c r="F208" i="20"/>
  <c r="F209" i="20"/>
  <c r="F210" i="20"/>
  <c r="F211" i="20"/>
  <c r="F212" i="20"/>
  <c r="F213" i="20"/>
  <c r="F214" i="20"/>
  <c r="F215" i="20"/>
  <c r="F216" i="20"/>
  <c r="F217" i="20"/>
  <c r="F218" i="20"/>
  <c r="F219" i="20"/>
  <c r="F220" i="20"/>
  <c r="F221" i="20"/>
  <c r="F222" i="20"/>
  <c r="F223" i="20"/>
  <c r="F224" i="20"/>
  <c r="F225" i="20"/>
  <c r="F226" i="20"/>
  <c r="F227" i="20"/>
  <c r="F228" i="20"/>
  <c r="F229" i="20"/>
  <c r="F230" i="20"/>
  <c r="F231" i="20"/>
  <c r="F232" i="20"/>
  <c r="F233" i="20"/>
  <c r="F234" i="20"/>
  <c r="E168" i="20"/>
  <c r="E169" i="20"/>
  <c r="E170" i="20"/>
  <c r="E171" i="20"/>
  <c r="E172" i="20"/>
  <c r="E173" i="20"/>
  <c r="E174" i="20"/>
  <c r="E175" i="20"/>
  <c r="E176" i="20"/>
  <c r="E177" i="20"/>
  <c r="E178" i="20"/>
  <c r="E179" i="20"/>
  <c r="E180" i="20"/>
  <c r="E181" i="20"/>
  <c r="E182" i="20"/>
  <c r="E183" i="20"/>
  <c r="E184" i="20"/>
  <c r="E185" i="20"/>
  <c r="E186" i="20"/>
  <c r="E187" i="20"/>
  <c r="E188" i="20"/>
  <c r="E189" i="20"/>
  <c r="E190" i="20"/>
  <c r="E191" i="20"/>
  <c r="E192" i="20"/>
  <c r="E193" i="20"/>
  <c r="E194" i="20"/>
  <c r="E195" i="20"/>
  <c r="E196" i="20"/>
  <c r="E197" i="20"/>
  <c r="E198" i="20"/>
  <c r="E199" i="20"/>
  <c r="E200" i="20"/>
  <c r="E201" i="20"/>
  <c r="E202" i="20"/>
  <c r="E203" i="20"/>
  <c r="E204" i="20"/>
  <c r="E205" i="20"/>
  <c r="E206" i="20"/>
  <c r="E207" i="20"/>
  <c r="E208" i="20"/>
  <c r="E209" i="20"/>
  <c r="E210" i="20"/>
  <c r="E211" i="20"/>
  <c r="E212" i="20"/>
  <c r="E213" i="20"/>
  <c r="E214" i="20"/>
  <c r="E215" i="20"/>
  <c r="E216" i="20"/>
  <c r="E217" i="20"/>
  <c r="E218" i="20"/>
  <c r="E219" i="20"/>
  <c r="E220" i="20"/>
  <c r="E221" i="20"/>
  <c r="E222" i="20"/>
  <c r="E223" i="20"/>
  <c r="E224" i="20"/>
  <c r="E225" i="20"/>
  <c r="E226" i="20"/>
  <c r="E227" i="20"/>
  <c r="E228" i="20"/>
  <c r="E229" i="20"/>
  <c r="E230" i="20"/>
  <c r="E231" i="20"/>
  <c r="E232" i="20"/>
  <c r="E233" i="20"/>
  <c r="E234" i="20"/>
  <c r="E10" i="20"/>
  <c r="E22" i="20"/>
  <c r="F25" i="20"/>
  <c r="F26" i="20"/>
  <c r="F31" i="20"/>
  <c r="F37" i="20"/>
  <c r="F38" i="20"/>
  <c r="F43" i="20"/>
  <c r="F49" i="20"/>
  <c r="F54" i="20"/>
  <c r="F55" i="20"/>
  <c r="F61" i="20"/>
  <c r="F62" i="20"/>
  <c r="E70" i="20"/>
  <c r="F73" i="20"/>
  <c r="F74" i="20"/>
  <c r="F78" i="20"/>
  <c r="F79" i="20"/>
  <c r="F85" i="20"/>
  <c r="F86" i="20"/>
  <c r="E87" i="20"/>
  <c r="F90" i="20"/>
  <c r="F91" i="20"/>
  <c r="E94" i="20"/>
  <c r="F97" i="20"/>
  <c r="F98" i="20"/>
  <c r="G103" i="20"/>
  <c r="F103" i="20"/>
  <c r="E106" i="20"/>
  <c r="F110" i="20"/>
  <c r="F115" i="20"/>
  <c r="E118" i="20"/>
  <c r="F121" i="20"/>
  <c r="F122" i="20"/>
  <c r="F126" i="20"/>
  <c r="F127" i="20"/>
  <c r="F133" i="20"/>
  <c r="F134" i="20"/>
  <c r="F139" i="20"/>
  <c r="F145" i="20"/>
  <c r="F146" i="20"/>
  <c r="F150" i="20"/>
  <c r="F151" i="20"/>
  <c r="E154" i="20"/>
  <c r="F157" i="20"/>
  <c r="F158" i="20"/>
  <c r="F174" i="20"/>
  <c r="F175" i="20"/>
  <c r="E166" i="20"/>
  <c r="E22" i="45"/>
  <c r="F26" i="45"/>
  <c r="E34" i="45"/>
  <c r="F37" i="45"/>
  <c r="G39" i="45"/>
  <c r="F43" i="45"/>
  <c r="F46" i="45"/>
  <c r="E61" i="45"/>
  <c r="E63" i="45"/>
  <c r="F74" i="45"/>
  <c r="E77" i="45"/>
  <c r="E80" i="45"/>
  <c r="F85" i="45"/>
  <c r="G87" i="45"/>
  <c r="E92" i="45"/>
  <c r="E104" i="45"/>
  <c r="F109" i="45"/>
  <c r="E110" i="45"/>
  <c r="E111" i="45"/>
  <c r="E112" i="45"/>
  <c r="E116" i="45"/>
  <c r="F118" i="45"/>
  <c r="E122" i="45"/>
  <c r="E128" i="45"/>
  <c r="F130" i="45"/>
  <c r="E133" i="45"/>
  <c r="F134" i="45"/>
  <c r="E140" i="45"/>
  <c r="E142" i="45"/>
  <c r="E152" i="45"/>
  <c r="F157" i="45"/>
  <c r="E159" i="45"/>
  <c r="E160" i="45"/>
  <c r="E161" i="45"/>
  <c r="E164" i="45"/>
  <c r="F166" i="45"/>
  <c r="E8" i="45"/>
  <c r="L16" i="45"/>
  <c r="L13" i="45"/>
  <c r="L12" i="45"/>
  <c r="L9" i="45"/>
  <c r="L8" i="45"/>
  <c r="G36" i="24"/>
  <c r="G170" i="24"/>
  <c r="G171" i="24"/>
  <c r="E9" i="24"/>
  <c r="E10" i="24"/>
  <c r="G23" i="24"/>
  <c r="F20" i="24"/>
  <c r="F24" i="24"/>
  <c r="F25" i="24"/>
  <c r="E26" i="24"/>
  <c r="F29" i="24"/>
  <c r="F30" i="24"/>
  <c r="G37" i="24"/>
  <c r="F36" i="24"/>
  <c r="G49" i="24"/>
  <c r="F48" i="24"/>
  <c r="E52" i="24"/>
  <c r="F58" i="24"/>
  <c r="F60" i="24"/>
  <c r="F61" i="24"/>
  <c r="E70" i="24"/>
  <c r="F72" i="24"/>
  <c r="F73" i="24"/>
  <c r="F75" i="24"/>
  <c r="F77" i="24"/>
  <c r="F82" i="24"/>
  <c r="F84" i="24"/>
  <c r="F87" i="24"/>
  <c r="G97" i="24"/>
  <c r="F96" i="24"/>
  <c r="F97" i="24"/>
  <c r="E100" i="24"/>
  <c r="G109" i="24"/>
  <c r="F108" i="24"/>
  <c r="E112" i="24"/>
  <c r="F113" i="24"/>
  <c r="G120" i="24"/>
  <c r="E118" i="24"/>
  <c r="F120" i="24"/>
  <c r="G133" i="24"/>
  <c r="F129" i="24"/>
  <c r="F130" i="24"/>
  <c r="F132" i="24"/>
  <c r="F140" i="24"/>
  <c r="F144" i="24"/>
  <c r="G155" i="24"/>
  <c r="G156" i="24"/>
  <c r="F156" i="24"/>
  <c r="F159" i="24"/>
  <c r="F161" i="24"/>
  <c r="G168" i="24"/>
  <c r="G169" i="24"/>
  <c r="F168" i="24"/>
  <c r="F173" i="24"/>
  <c r="F180" i="24"/>
  <c r="F185" i="24"/>
  <c r="F188" i="24"/>
  <c r="F27" i="24"/>
  <c r="F50" i="24"/>
  <c r="F51" i="24"/>
  <c r="F62" i="24"/>
  <c r="F69" i="24"/>
  <c r="F70" i="24"/>
  <c r="F94" i="24"/>
  <c r="F99" i="24"/>
  <c r="F101" i="24"/>
  <c r="F106" i="24"/>
  <c r="F117" i="24"/>
  <c r="F118" i="24"/>
  <c r="F121" i="24"/>
  <c r="F141" i="24"/>
  <c r="F142" i="24"/>
  <c r="F154" i="24"/>
  <c r="F158" i="24"/>
  <c r="F166" i="24"/>
  <c r="F169" i="24"/>
  <c r="F178" i="24"/>
  <c r="E23" i="24"/>
  <c r="E34" i="24"/>
  <c r="E38" i="24"/>
  <c r="E46" i="24"/>
  <c r="E62" i="24"/>
  <c r="E63" i="24"/>
  <c r="E86" i="24"/>
  <c r="E94" i="24"/>
  <c r="E142" i="24"/>
  <c r="E146" i="24"/>
  <c r="E9" i="45"/>
  <c r="E15" i="45"/>
  <c r="E16" i="45"/>
  <c r="E17" i="45"/>
  <c r="E18" i="45"/>
  <c r="E19" i="45"/>
  <c r="E21" i="45"/>
  <c r="E28" i="45"/>
  <c r="E29" i="45"/>
  <c r="E30" i="45"/>
  <c r="E31" i="45"/>
  <c r="E33" i="45"/>
  <c r="E37" i="45"/>
  <c r="E40" i="45"/>
  <c r="E42" i="45"/>
  <c r="E43" i="45"/>
  <c r="E45" i="45"/>
  <c r="E51" i="45"/>
  <c r="E52" i="45"/>
  <c r="E53" i="45"/>
  <c r="E54" i="45"/>
  <c r="E55" i="45"/>
  <c r="E57" i="45"/>
  <c r="E64" i="45"/>
  <c r="E65" i="45"/>
  <c r="E66" i="45"/>
  <c r="E67" i="45"/>
  <c r="E69" i="45"/>
  <c r="E73" i="45"/>
  <c r="E76" i="45"/>
  <c r="E78" i="45"/>
  <c r="E79" i="45"/>
  <c r="E81" i="45"/>
  <c r="E87" i="45"/>
  <c r="E88" i="45"/>
  <c r="E89" i="45"/>
  <c r="E90" i="45"/>
  <c r="E91" i="45"/>
  <c r="E93" i="45"/>
  <c r="E100" i="45"/>
  <c r="E101" i="45"/>
  <c r="E102" i="45"/>
  <c r="E103" i="45"/>
  <c r="E105" i="45"/>
  <c r="E106" i="45"/>
  <c r="E109" i="45"/>
  <c r="E114" i="45"/>
  <c r="E117" i="45"/>
  <c r="E118" i="45"/>
  <c r="E119" i="45"/>
  <c r="E121" i="45"/>
  <c r="E124" i="45"/>
  <c r="E125" i="45"/>
  <c r="E126" i="45"/>
  <c r="E127" i="45"/>
  <c r="E129" i="45"/>
  <c r="E132" i="45"/>
  <c r="E136" i="45"/>
  <c r="E137" i="45"/>
  <c r="E138" i="45"/>
  <c r="E139" i="45"/>
  <c r="E141" i="45"/>
  <c r="E148" i="45"/>
  <c r="E149" i="45"/>
  <c r="E150" i="45"/>
  <c r="E151" i="45"/>
  <c r="E153" i="45"/>
  <c r="E157" i="45"/>
  <c r="E163" i="45"/>
  <c r="E165" i="45"/>
  <c r="F165" i="45"/>
  <c r="F164" i="45"/>
  <c r="F163" i="45"/>
  <c r="F161" i="45"/>
  <c r="F160" i="45"/>
  <c r="F156" i="45"/>
  <c r="F155" i="45"/>
  <c r="F153" i="45"/>
  <c r="F152" i="45"/>
  <c r="F151" i="45"/>
  <c r="F149" i="45"/>
  <c r="F148" i="45"/>
  <c r="F147" i="45"/>
  <c r="F144" i="45"/>
  <c r="F141" i="45"/>
  <c r="F140" i="45"/>
  <c r="F139" i="45"/>
  <c r="F137" i="45"/>
  <c r="F136" i="45"/>
  <c r="G135" i="45"/>
  <c r="F135" i="45"/>
  <c r="F133" i="45"/>
  <c r="F132" i="45"/>
  <c r="F129" i="45"/>
  <c r="F128" i="45"/>
  <c r="F127" i="45"/>
  <c r="F125" i="45"/>
  <c r="F124" i="45"/>
  <c r="F123" i="45"/>
  <c r="F121" i="45"/>
  <c r="F120" i="45"/>
  <c r="F117" i="45"/>
  <c r="F116" i="45"/>
  <c r="F115" i="45"/>
  <c r="F113" i="45"/>
  <c r="F108" i="45"/>
  <c r="F107" i="45"/>
  <c r="F105" i="45"/>
  <c r="F104" i="45"/>
  <c r="F103" i="45"/>
  <c r="F101" i="45"/>
  <c r="F100" i="45"/>
  <c r="F96" i="45"/>
  <c r="F93" i="45"/>
  <c r="F92" i="45"/>
  <c r="F91" i="45"/>
  <c r="F89" i="45"/>
  <c r="F88" i="45"/>
  <c r="F87" i="45"/>
  <c r="F84" i="45"/>
  <c r="F81" i="45"/>
  <c r="F80" i="45"/>
  <c r="F79" i="45"/>
  <c r="F77" i="45"/>
  <c r="F76" i="45"/>
  <c r="F75" i="45"/>
  <c r="F73" i="45"/>
  <c r="F72" i="45"/>
  <c r="F69" i="45"/>
  <c r="F68" i="45"/>
  <c r="F67" i="45"/>
  <c r="F65" i="45"/>
  <c r="F64" i="45"/>
  <c r="F63" i="45"/>
  <c r="F61" i="45"/>
  <c r="F60" i="45"/>
  <c r="F59" i="45"/>
  <c r="F57" i="45"/>
  <c r="F56" i="45"/>
  <c r="F55" i="45"/>
  <c r="F53" i="45"/>
  <c r="F48" i="45"/>
  <c r="F45" i="45"/>
  <c r="F44" i="45"/>
  <c r="F41" i="45"/>
  <c r="F40" i="45"/>
  <c r="F39" i="45"/>
  <c r="F36" i="45"/>
  <c r="F33" i="45"/>
  <c r="F32" i="45"/>
  <c r="F31" i="45"/>
  <c r="F29" i="45"/>
  <c r="F28" i="45"/>
  <c r="F27" i="45"/>
  <c r="F25" i="45"/>
  <c r="F24" i="45"/>
  <c r="F21" i="45"/>
  <c r="F20" i="45"/>
  <c r="A9" i="45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A109" i="45" s="1"/>
  <c r="A110" i="45" s="1"/>
  <c r="A111" i="45" s="1"/>
  <c r="A112" i="45" s="1"/>
  <c r="A113" i="45" s="1"/>
  <c r="A114" i="45" s="1"/>
  <c r="A115" i="45" s="1"/>
  <c r="A116" i="45" s="1"/>
  <c r="A117" i="45" s="1"/>
  <c r="A118" i="45" s="1"/>
  <c r="A119" i="45" s="1"/>
  <c r="A120" i="45" s="1"/>
  <c r="A121" i="45" s="1"/>
  <c r="A122" i="45" s="1"/>
  <c r="A123" i="45" s="1"/>
  <c r="A124" i="45" s="1"/>
  <c r="A125" i="45" s="1"/>
  <c r="A126" i="45" s="1"/>
  <c r="A127" i="45" s="1"/>
  <c r="A128" i="45" s="1"/>
  <c r="A129" i="45" s="1"/>
  <c r="A130" i="45" s="1"/>
  <c r="A131" i="45" s="1"/>
  <c r="A132" i="45" s="1"/>
  <c r="A133" i="45" s="1"/>
  <c r="A134" i="45" s="1"/>
  <c r="A135" i="45" s="1"/>
  <c r="A136" i="45" s="1"/>
  <c r="A137" i="45" s="1"/>
  <c r="A138" i="45" s="1"/>
  <c r="A139" i="45" s="1"/>
  <c r="A140" i="45" s="1"/>
  <c r="A141" i="45" s="1"/>
  <c r="A142" i="45" s="1"/>
  <c r="A143" i="45" s="1"/>
  <c r="A144" i="45" s="1"/>
  <c r="A145" i="45" s="1"/>
  <c r="A146" i="45" s="1"/>
  <c r="A147" i="45" s="1"/>
  <c r="A148" i="45" s="1"/>
  <c r="A149" i="45" s="1"/>
  <c r="A150" i="45" s="1"/>
  <c r="A151" i="45" s="1"/>
  <c r="A152" i="45" s="1"/>
  <c r="A153" i="45" s="1"/>
  <c r="A154" i="45" s="1"/>
  <c r="A155" i="45" s="1"/>
  <c r="A156" i="45" s="1"/>
  <c r="A157" i="45" s="1"/>
  <c r="A158" i="45" s="1"/>
  <c r="A159" i="45" s="1"/>
  <c r="A160" i="45" s="1"/>
  <c r="A161" i="45" s="1"/>
  <c r="A162" i="45" s="1"/>
  <c r="A163" i="45" s="1"/>
  <c r="A164" i="45" s="1"/>
  <c r="A165" i="45" s="1"/>
  <c r="A166" i="45" s="1"/>
  <c r="A167" i="45" s="1"/>
  <c r="A168" i="45" s="1"/>
  <c r="A169" i="45" s="1"/>
  <c r="A170" i="45" s="1"/>
  <c r="A171" i="45" s="1"/>
  <c r="A172" i="45" s="1"/>
  <c r="A173" i="45" s="1"/>
  <c r="A174" i="45" s="1"/>
  <c r="A175" i="45" s="1"/>
  <c r="A176" i="45" s="1"/>
  <c r="A177" i="45" s="1"/>
  <c r="A178" i="45" s="1"/>
  <c r="A179" i="45" s="1"/>
  <c r="A180" i="45" s="1"/>
  <c r="A181" i="45" s="1"/>
  <c r="A182" i="45" s="1"/>
  <c r="A183" i="45" s="1"/>
  <c r="A184" i="45" s="1"/>
  <c r="A185" i="45" s="1"/>
  <c r="A186" i="45" s="1"/>
  <c r="A187" i="45" s="1"/>
  <c r="A188" i="45" s="1"/>
  <c r="A189" i="45" s="1"/>
  <c r="A190" i="45" s="1"/>
  <c r="A191" i="45" s="1"/>
  <c r="A192" i="45" s="1"/>
  <c r="A193" i="45" s="1"/>
  <c r="A194" i="45" s="1"/>
  <c r="A195" i="45" s="1"/>
  <c r="A196" i="45" s="1"/>
  <c r="A197" i="45" s="1"/>
  <c r="A198" i="45" s="1"/>
  <c r="A199" i="45" s="1"/>
  <c r="A200" i="45" s="1"/>
  <c r="A201" i="45" s="1"/>
  <c r="A202" i="45" s="1"/>
  <c r="A203" i="45" s="1"/>
  <c r="A204" i="45" s="1"/>
  <c r="A205" i="45" s="1"/>
  <c r="A206" i="45" s="1"/>
  <c r="A207" i="45" s="1"/>
  <c r="A208" i="45" s="1"/>
  <c r="A209" i="45" s="1"/>
  <c r="A210" i="45" s="1"/>
  <c r="A211" i="45" s="1"/>
  <c r="A212" i="45" s="1"/>
  <c r="A213" i="45" s="1"/>
  <c r="A214" i="45" s="1"/>
  <c r="A215" i="45" s="1"/>
  <c r="A216" i="45" s="1"/>
  <c r="A217" i="45" s="1"/>
  <c r="A218" i="45" s="1"/>
  <c r="A219" i="45" s="1"/>
  <c r="A220" i="45" s="1"/>
  <c r="A221" i="45" s="1"/>
  <c r="A222" i="45" s="1"/>
  <c r="A223" i="45" s="1"/>
  <c r="A224" i="45" s="1"/>
  <c r="A225" i="45" s="1"/>
  <c r="A226" i="45" s="1"/>
  <c r="A227" i="45" s="1"/>
  <c r="A228" i="45" s="1"/>
  <c r="A229" i="45" s="1"/>
  <c r="A230" i="45" s="1"/>
  <c r="A231" i="45" s="1"/>
  <c r="A232" i="45" s="1"/>
  <c r="A233" i="45" s="1"/>
  <c r="A234" i="45" s="1"/>
  <c r="A8" i="45"/>
  <c r="J9" i="45"/>
  <c r="K18" i="46"/>
  <c r="K17" i="46"/>
  <c r="J9" i="46"/>
  <c r="K13" i="45"/>
  <c r="J12" i="13"/>
  <c r="K10" i="13"/>
  <c r="K9" i="46"/>
  <c r="J8" i="46"/>
  <c r="J8" i="45"/>
  <c r="K8" i="13"/>
  <c r="J16" i="46"/>
  <c r="J7" i="46"/>
  <c r="J12" i="46"/>
  <c r="J17" i="24"/>
  <c r="J9" i="13"/>
  <c r="J13" i="46"/>
  <c r="J11" i="13"/>
  <c r="J18" i="13"/>
  <c r="J14" i="46"/>
  <c r="J18" i="46"/>
  <c r="K11" i="46"/>
  <c r="K7" i="46"/>
  <c r="K9" i="45"/>
  <c r="K7" i="20"/>
  <c r="K10" i="46"/>
  <c r="K16" i="46"/>
  <c r="J10" i="46"/>
  <c r="K11" i="13"/>
  <c r="J7" i="13"/>
  <c r="J10" i="13"/>
  <c r="K13" i="46"/>
  <c r="K8" i="45"/>
  <c r="J11" i="46"/>
  <c r="J17" i="46"/>
  <c r="J14" i="13"/>
  <c r="K7" i="13"/>
  <c r="J13" i="13"/>
  <c r="K16" i="45"/>
  <c r="K8" i="46"/>
  <c r="K9" i="13"/>
  <c r="J8" i="13"/>
  <c r="K13" i="13"/>
  <c r="K14" i="46"/>
  <c r="J15" i="46"/>
  <c r="K18" i="13"/>
  <c r="K12" i="13"/>
  <c r="J11" i="45"/>
  <c r="K12" i="46"/>
  <c r="J13" i="45"/>
  <c r="J16" i="45"/>
  <c r="K15" i="46"/>
  <c r="BE177" i="50" l="1"/>
  <c r="AD49" i="47"/>
  <c r="BE226" i="50"/>
  <c r="BE232" i="50"/>
  <c r="BE150" i="50"/>
  <c r="BP12" i="50"/>
  <c r="BE151" i="50"/>
  <c r="BR66" i="50"/>
  <c r="BE182" i="50"/>
  <c r="BQ66" i="50"/>
  <c r="BE211" i="50"/>
  <c r="N81" i="50"/>
  <c r="BE91" i="50"/>
  <c r="BS66" i="50"/>
  <c r="BE233" i="50"/>
  <c r="BE175" i="50"/>
  <c r="BE209" i="50"/>
  <c r="BE28" i="50"/>
  <c r="BE221" i="50"/>
  <c r="BE193" i="50"/>
  <c r="BE136" i="50"/>
  <c r="BE200" i="50"/>
  <c r="BE214" i="50"/>
  <c r="BE8" i="50"/>
  <c r="BE231" i="50"/>
  <c r="BE234" i="50"/>
  <c r="BE43" i="50"/>
  <c r="BE217" i="50"/>
  <c r="BE219" i="50"/>
  <c r="BE145" i="50"/>
  <c r="AR69" i="50"/>
  <c r="N73" i="50"/>
  <c r="BP66" i="50"/>
  <c r="BE166" i="50"/>
  <c r="BE124" i="50"/>
  <c r="BE24" i="50"/>
  <c r="BE229" i="50"/>
  <c r="BE196" i="50"/>
  <c r="BE194" i="50"/>
  <c r="BE168" i="50"/>
  <c r="BE53" i="50"/>
  <c r="BE56" i="50"/>
  <c r="BE30" i="50"/>
  <c r="BE228" i="50"/>
  <c r="BE230" i="50"/>
  <c r="BE172" i="50"/>
  <c r="BE220" i="50"/>
  <c r="BE223" i="50"/>
  <c r="BE46" i="50"/>
  <c r="BE72" i="50"/>
  <c r="BE78" i="50"/>
  <c r="BE89" i="50"/>
  <c r="BE181" i="50"/>
  <c r="BE227" i="50"/>
  <c r="BE65" i="50"/>
  <c r="BE206" i="50"/>
  <c r="BE171" i="50"/>
  <c r="BE173" i="50"/>
  <c r="BE187" i="50"/>
  <c r="BE184" i="50"/>
  <c r="BE191" i="50"/>
  <c r="BE67" i="50"/>
  <c r="BE103" i="50"/>
  <c r="BE112" i="50"/>
  <c r="BE118" i="50"/>
  <c r="BE169" i="50"/>
  <c r="BE183" i="50"/>
  <c r="BE185" i="50"/>
  <c r="BE198" i="50"/>
  <c r="BE186" i="50"/>
  <c r="BE167" i="50"/>
  <c r="BE121" i="50"/>
  <c r="BE80" i="50"/>
  <c r="BE192" i="50"/>
  <c r="BE190" i="50"/>
  <c r="BE216" i="50"/>
  <c r="BE178" i="50"/>
  <c r="BE188" i="50"/>
  <c r="BE165" i="50"/>
  <c r="BE148" i="50"/>
  <c r="BE161" i="50"/>
  <c r="BE14" i="50"/>
  <c r="BE199" i="50"/>
  <c r="BE222" i="50"/>
  <c r="BE224" i="50"/>
  <c r="BE210" i="50"/>
  <c r="BE179" i="50"/>
  <c r="BE204" i="50"/>
  <c r="BE77" i="50"/>
  <c r="BE79" i="50"/>
  <c r="BE163" i="50"/>
  <c r="BE64" i="50"/>
  <c r="BE19" i="50"/>
  <c r="BE189" i="50"/>
  <c r="BE205" i="50"/>
  <c r="BE207" i="50"/>
  <c r="BE218" i="50"/>
  <c r="BE180" i="50"/>
  <c r="BE212" i="50"/>
  <c r="BE48" i="50"/>
  <c r="BE104" i="50"/>
  <c r="BE113" i="50"/>
  <c r="BE31" i="50"/>
  <c r="BE62" i="50"/>
  <c r="BE22" i="50"/>
  <c r="BE197" i="50"/>
  <c r="BE213" i="50"/>
  <c r="BE215" i="50"/>
  <c r="BE201" i="50"/>
  <c r="BE7" i="50"/>
  <c r="BE195" i="50"/>
  <c r="BE70" i="50"/>
  <c r="BE127" i="50"/>
  <c r="BE137" i="50"/>
  <c r="BE115" i="50"/>
  <c r="BE153" i="50"/>
  <c r="BE55" i="50"/>
  <c r="BE126" i="50"/>
  <c r="BE174" i="50"/>
  <c r="BE176" i="50"/>
  <c r="BE225" i="50"/>
  <c r="BE208" i="50"/>
  <c r="BE202" i="50"/>
  <c r="BE203" i="50"/>
  <c r="BE102" i="50"/>
  <c r="BE152" i="50"/>
  <c r="BE160" i="50"/>
  <c r="BE139" i="50"/>
  <c r="BG125" i="50"/>
  <c r="AX125" i="50"/>
  <c r="BE125" i="50" s="1"/>
  <c r="BG85" i="50"/>
  <c r="AX85" i="50"/>
  <c r="BE85" i="50" s="1"/>
  <c r="BG54" i="50"/>
  <c r="AX54" i="50"/>
  <c r="BE54" i="50" s="1"/>
  <c r="BG128" i="50"/>
  <c r="AX128" i="50"/>
  <c r="BE128" i="50" s="1"/>
  <c r="BG9" i="50"/>
  <c r="AX9" i="50"/>
  <c r="BE9" i="50" s="1"/>
  <c r="BG105" i="50"/>
  <c r="AX105" i="50"/>
  <c r="BE105" i="50" s="1"/>
  <c r="BG10" i="50"/>
  <c r="AX10" i="50"/>
  <c r="BE10" i="50" s="1"/>
  <c r="BG154" i="50"/>
  <c r="AX154" i="50"/>
  <c r="BE154" i="50" s="1"/>
  <c r="BG47" i="50"/>
  <c r="AX47" i="50"/>
  <c r="BE47" i="50" s="1"/>
  <c r="BG143" i="50"/>
  <c r="AX143" i="50"/>
  <c r="BE143" i="50" s="1"/>
  <c r="BG120" i="50"/>
  <c r="AX120" i="50"/>
  <c r="BE120" i="50" s="1"/>
  <c r="BG97" i="50"/>
  <c r="AX97" i="50"/>
  <c r="BE97" i="50" s="1"/>
  <c r="BG38" i="50"/>
  <c r="AX38" i="50"/>
  <c r="BE38" i="50" s="1"/>
  <c r="BG146" i="50"/>
  <c r="AX146" i="50"/>
  <c r="BE146" i="50" s="1"/>
  <c r="BG39" i="50"/>
  <c r="AX39" i="50"/>
  <c r="BE39" i="50" s="1"/>
  <c r="BG135" i="50"/>
  <c r="AX135" i="50"/>
  <c r="BE135" i="50" s="1"/>
  <c r="BG40" i="50"/>
  <c r="AX40" i="50"/>
  <c r="BE40" i="50" s="1"/>
  <c r="BG93" i="50"/>
  <c r="AX93" i="50"/>
  <c r="BE93" i="50" s="1"/>
  <c r="BG134" i="50"/>
  <c r="AX134" i="50"/>
  <c r="BE134" i="50" s="1"/>
  <c r="BG123" i="50"/>
  <c r="AX123" i="50"/>
  <c r="BE123" i="50" s="1"/>
  <c r="BG140" i="50"/>
  <c r="AX140" i="50"/>
  <c r="BE140" i="50" s="1"/>
  <c r="BG21" i="50"/>
  <c r="AX21" i="50"/>
  <c r="BE21" i="50" s="1"/>
  <c r="BG117" i="50"/>
  <c r="AX117" i="50"/>
  <c r="BE117" i="50" s="1"/>
  <c r="BG34" i="50"/>
  <c r="AX34" i="50"/>
  <c r="BE34" i="50" s="1"/>
  <c r="BG59" i="50"/>
  <c r="AX59" i="50"/>
  <c r="BE59" i="50" s="1"/>
  <c r="BG155" i="50"/>
  <c r="AX155" i="50"/>
  <c r="BE155" i="50" s="1"/>
  <c r="BG41" i="50"/>
  <c r="AX41" i="50"/>
  <c r="BE41" i="50" s="1"/>
  <c r="BG132" i="50"/>
  <c r="AX132" i="50"/>
  <c r="BE132" i="50" s="1"/>
  <c r="BG13" i="50"/>
  <c r="AX13" i="50"/>
  <c r="BE13" i="50" s="1"/>
  <c r="BG109" i="50"/>
  <c r="AX109" i="50"/>
  <c r="BE109" i="50" s="1"/>
  <c r="BG50" i="50"/>
  <c r="AX50" i="50"/>
  <c r="BE50" i="50" s="1"/>
  <c r="BG158" i="50"/>
  <c r="AX158" i="50"/>
  <c r="BE158" i="50" s="1"/>
  <c r="BG51" i="50"/>
  <c r="AX51" i="50"/>
  <c r="BE51" i="50" s="1"/>
  <c r="BG147" i="50"/>
  <c r="AX147" i="50"/>
  <c r="BE147" i="50" s="1"/>
  <c r="BG52" i="50"/>
  <c r="AX52" i="50"/>
  <c r="BE52" i="50" s="1"/>
  <c r="BG35" i="50"/>
  <c r="AX35" i="50"/>
  <c r="BE35" i="50" s="1"/>
  <c r="BG90" i="50"/>
  <c r="AX90" i="50"/>
  <c r="BE90" i="50" s="1"/>
  <c r="BG20" i="50"/>
  <c r="AX20" i="50"/>
  <c r="BE20" i="50" s="1"/>
  <c r="BG164" i="50"/>
  <c r="AX164" i="50"/>
  <c r="BE164" i="50" s="1"/>
  <c r="BG33" i="50"/>
  <c r="AX33" i="50"/>
  <c r="BE33" i="50" s="1"/>
  <c r="BG129" i="50"/>
  <c r="AX129" i="50"/>
  <c r="BE129" i="50" s="1"/>
  <c r="BG58" i="50"/>
  <c r="AX58" i="50"/>
  <c r="BE58" i="50" s="1"/>
  <c r="BG71" i="50"/>
  <c r="AX71" i="50"/>
  <c r="BE71" i="50" s="1"/>
  <c r="BG12" i="50"/>
  <c r="AX12" i="50"/>
  <c r="BE12" i="50" s="1"/>
  <c r="BG144" i="50"/>
  <c r="AX144" i="50"/>
  <c r="BE144" i="50" s="1"/>
  <c r="BG25" i="50"/>
  <c r="AX25" i="50"/>
  <c r="BE25" i="50" s="1"/>
  <c r="BG133" i="50"/>
  <c r="AX133" i="50"/>
  <c r="BE133" i="50" s="1"/>
  <c r="BG74" i="50"/>
  <c r="AX74" i="50"/>
  <c r="BE74" i="50" s="1"/>
  <c r="BG63" i="50"/>
  <c r="AX63" i="50"/>
  <c r="BE63" i="50" s="1"/>
  <c r="BG159" i="50"/>
  <c r="AX159" i="50"/>
  <c r="BE159" i="50" s="1"/>
  <c r="BG76" i="50"/>
  <c r="AX76" i="50"/>
  <c r="BE76" i="50" s="1"/>
  <c r="BG101" i="50"/>
  <c r="AX101" i="50"/>
  <c r="BE101" i="50" s="1"/>
  <c r="BG42" i="50"/>
  <c r="AX42" i="50"/>
  <c r="BE42" i="50" s="1"/>
  <c r="BG116" i="50"/>
  <c r="AX116" i="50"/>
  <c r="BE116" i="50" s="1"/>
  <c r="BG108" i="50"/>
  <c r="AX108" i="50"/>
  <c r="BE108" i="50" s="1"/>
  <c r="BG27" i="50"/>
  <c r="AX27" i="50"/>
  <c r="BE27" i="50" s="1"/>
  <c r="BG114" i="50"/>
  <c r="AX114" i="50"/>
  <c r="BE114" i="50" s="1"/>
  <c r="BG32" i="50"/>
  <c r="AX32" i="50"/>
  <c r="BE32" i="50" s="1"/>
  <c r="BG45" i="50"/>
  <c r="AX45" i="50"/>
  <c r="BE45" i="50" s="1"/>
  <c r="BG141" i="50"/>
  <c r="AX141" i="50"/>
  <c r="BE141" i="50" s="1"/>
  <c r="BG82" i="50"/>
  <c r="AX82" i="50"/>
  <c r="BE82" i="50" s="1"/>
  <c r="BG83" i="50"/>
  <c r="AX83" i="50"/>
  <c r="BE83" i="50" s="1"/>
  <c r="BG36" i="50"/>
  <c r="AX36" i="50"/>
  <c r="BE36" i="50" s="1"/>
  <c r="BG156" i="50"/>
  <c r="AX156" i="50"/>
  <c r="BE156" i="50" s="1"/>
  <c r="BG37" i="50"/>
  <c r="AX37" i="50"/>
  <c r="BE37" i="50" s="1"/>
  <c r="BG157" i="50"/>
  <c r="AX157" i="50"/>
  <c r="BE157" i="50" s="1"/>
  <c r="BG86" i="50"/>
  <c r="AX86" i="50"/>
  <c r="BE86" i="50" s="1"/>
  <c r="BG75" i="50"/>
  <c r="AX75" i="50"/>
  <c r="BE75" i="50" s="1"/>
  <c r="BG17" i="50"/>
  <c r="AX17" i="50"/>
  <c r="BE17" i="50" s="1"/>
  <c r="BG88" i="50"/>
  <c r="AX88" i="50"/>
  <c r="BE88" i="50" s="1"/>
  <c r="BG44" i="50"/>
  <c r="AX44" i="50"/>
  <c r="BE44" i="50" s="1"/>
  <c r="BG57" i="50"/>
  <c r="AX57" i="50"/>
  <c r="BE57" i="50" s="1"/>
  <c r="BG94" i="50"/>
  <c r="AX94" i="50"/>
  <c r="BE94" i="50" s="1"/>
  <c r="BG95" i="50"/>
  <c r="AX95" i="50"/>
  <c r="BE95" i="50" s="1"/>
  <c r="BG60" i="50"/>
  <c r="AX60" i="50"/>
  <c r="BE60" i="50" s="1"/>
  <c r="BG49" i="50"/>
  <c r="AX49" i="50"/>
  <c r="BE49" i="50" s="1"/>
  <c r="BG98" i="50"/>
  <c r="AX98" i="50"/>
  <c r="BE98" i="50" s="1"/>
  <c r="BG149" i="50"/>
  <c r="AX149" i="50"/>
  <c r="BE149" i="50" s="1"/>
  <c r="BG87" i="50"/>
  <c r="AX87" i="50"/>
  <c r="BE87" i="50" s="1"/>
  <c r="BG100" i="50"/>
  <c r="AX100" i="50"/>
  <c r="BE100" i="50" s="1"/>
  <c r="BG142" i="50"/>
  <c r="AX142" i="50"/>
  <c r="BE142" i="50" s="1"/>
  <c r="BG138" i="50"/>
  <c r="AX138" i="50"/>
  <c r="BE138" i="50" s="1"/>
  <c r="BG68" i="50"/>
  <c r="AX68" i="50"/>
  <c r="BE68" i="50" s="1"/>
  <c r="BG69" i="50"/>
  <c r="AX69" i="50"/>
  <c r="BE69" i="50" s="1"/>
  <c r="BG29" i="50"/>
  <c r="AX29" i="50"/>
  <c r="BE29" i="50" s="1"/>
  <c r="BG106" i="50"/>
  <c r="AX106" i="50"/>
  <c r="BE106" i="50" s="1"/>
  <c r="BG11" i="50"/>
  <c r="AX11" i="50"/>
  <c r="BE11" i="50" s="1"/>
  <c r="BG107" i="50"/>
  <c r="AX107" i="50"/>
  <c r="BE107" i="50" s="1"/>
  <c r="BG84" i="50"/>
  <c r="AX84" i="50"/>
  <c r="BE84" i="50" s="1"/>
  <c r="BG61" i="50"/>
  <c r="AX61" i="50"/>
  <c r="BE61" i="50" s="1"/>
  <c r="BG110" i="50"/>
  <c r="AX110" i="50"/>
  <c r="BE110" i="50" s="1"/>
  <c r="BG99" i="50"/>
  <c r="AX99" i="50"/>
  <c r="BE99" i="50" s="1"/>
  <c r="BG131" i="50"/>
  <c r="AX131" i="50"/>
  <c r="BE131" i="50" s="1"/>
  <c r="BG26" i="50"/>
  <c r="AX26" i="50"/>
  <c r="BE26" i="50" s="1"/>
  <c r="BG16" i="50"/>
  <c r="AX16" i="50"/>
  <c r="BE16" i="50" s="1"/>
  <c r="BG18" i="50"/>
  <c r="AX18" i="50"/>
  <c r="BE18" i="50" s="1"/>
  <c r="BE162" i="50"/>
  <c r="BG92" i="50"/>
  <c r="AX92" i="50"/>
  <c r="BE92" i="50" s="1"/>
  <c r="BG81" i="50"/>
  <c r="AX81" i="50"/>
  <c r="BE81" i="50" s="1"/>
  <c r="BG130" i="50"/>
  <c r="AX130" i="50"/>
  <c r="BE130" i="50" s="1"/>
  <c r="BG23" i="50"/>
  <c r="AX23" i="50"/>
  <c r="BE23" i="50" s="1"/>
  <c r="BG119" i="50"/>
  <c r="AX119" i="50"/>
  <c r="BE119" i="50" s="1"/>
  <c r="BG96" i="50"/>
  <c r="AX96" i="50"/>
  <c r="BE96" i="50" s="1"/>
  <c r="BG73" i="50"/>
  <c r="AX73" i="50"/>
  <c r="BE73" i="50" s="1"/>
  <c r="BG122" i="50"/>
  <c r="AX122" i="50"/>
  <c r="BE122" i="50" s="1"/>
  <c r="BG15" i="50"/>
  <c r="AX15" i="50"/>
  <c r="BE15" i="50" s="1"/>
  <c r="BG111" i="50"/>
  <c r="AX111" i="50"/>
  <c r="BE111" i="50" s="1"/>
  <c r="BP46" i="50"/>
  <c r="BS24" i="50"/>
  <c r="BP69" i="50"/>
  <c r="BS156" i="50"/>
  <c r="BS107" i="50"/>
  <c r="BQ49" i="50"/>
  <c r="BR111" i="50"/>
  <c r="BQ61" i="50"/>
  <c r="BP29" i="50"/>
  <c r="BQ57" i="50"/>
  <c r="BQ42" i="50"/>
  <c r="BR137" i="50"/>
  <c r="BP140" i="50"/>
  <c r="BQ127" i="50"/>
  <c r="BQ30" i="50"/>
  <c r="BP53" i="50"/>
  <c r="BR151" i="50"/>
  <c r="BQ67" i="50"/>
  <c r="BQ53" i="50"/>
  <c r="BS12" i="50"/>
  <c r="BR38" i="50"/>
  <c r="BP15" i="50"/>
  <c r="BS25" i="50"/>
  <c r="BP58" i="50"/>
  <c r="BR64" i="50"/>
  <c r="BR159" i="50"/>
  <c r="BR15" i="50"/>
  <c r="BS61" i="50"/>
  <c r="BP33" i="50"/>
  <c r="BS143" i="50"/>
  <c r="BP164" i="50"/>
  <c r="BR52" i="50"/>
  <c r="BR119" i="50"/>
  <c r="BS35" i="50"/>
  <c r="BQ115" i="50"/>
  <c r="BQ105" i="50"/>
  <c r="BQ79" i="50"/>
  <c r="BQ41" i="50"/>
  <c r="BQ37" i="50"/>
  <c r="BQ50" i="50"/>
  <c r="BQ112" i="50"/>
  <c r="BQ38" i="50"/>
  <c r="BR216" i="50"/>
  <c r="BP81" i="50"/>
  <c r="BS34" i="50"/>
  <c r="BQ48" i="50"/>
  <c r="BQ217" i="50"/>
  <c r="BQ204" i="50"/>
  <c r="BQ191" i="50"/>
  <c r="BQ178" i="50"/>
  <c r="BS18" i="50"/>
  <c r="BQ64" i="50"/>
  <c r="BQ195" i="50"/>
  <c r="BQ170" i="50"/>
  <c r="BQ196" i="50"/>
  <c r="BP32" i="50"/>
  <c r="BQ128" i="50"/>
  <c r="BQ126" i="50"/>
  <c r="BR47" i="50"/>
  <c r="BQ52" i="50"/>
  <c r="BQ56" i="50"/>
  <c r="BP34" i="50"/>
  <c r="BS23" i="50"/>
  <c r="BQ65" i="50"/>
  <c r="BR35" i="50"/>
  <c r="BQ55" i="50"/>
  <c r="BR39" i="50"/>
  <c r="BR23" i="50"/>
  <c r="BR90" i="50"/>
  <c r="BP20" i="50"/>
  <c r="BQ20" i="50"/>
  <c r="BS121" i="50"/>
  <c r="BQ140" i="50"/>
  <c r="BQ139" i="50"/>
  <c r="BQ138" i="50"/>
  <c r="BQ39" i="50"/>
  <c r="BQ25" i="50"/>
  <c r="BS49" i="50"/>
  <c r="BR155" i="50"/>
  <c r="BP57" i="50"/>
  <c r="BR77" i="50"/>
  <c r="BR125" i="50"/>
  <c r="BQ15" i="50"/>
  <c r="BQ27" i="50"/>
  <c r="BP153" i="50"/>
  <c r="BQ142" i="50"/>
  <c r="BQ164" i="50"/>
  <c r="BQ114" i="50"/>
  <c r="BS67" i="50"/>
  <c r="BQ89" i="50"/>
  <c r="BQ40" i="50"/>
  <c r="BR41" i="50"/>
  <c r="BQ26" i="50"/>
  <c r="BR164" i="50"/>
  <c r="BR20" i="50"/>
  <c r="BQ36" i="50"/>
  <c r="BR32" i="50"/>
  <c r="BR136" i="50"/>
  <c r="BQ152" i="50"/>
  <c r="BP141" i="50"/>
  <c r="BQ78" i="50"/>
  <c r="BS53" i="50"/>
  <c r="BQ77" i="50"/>
  <c r="BQ159" i="50"/>
  <c r="BQ28" i="50"/>
  <c r="BR33" i="50"/>
  <c r="BQ21" i="50"/>
  <c r="BQ24" i="50"/>
  <c r="BQ227" i="50"/>
  <c r="BS120" i="50"/>
  <c r="BR124" i="50"/>
  <c r="BR49" i="50"/>
  <c r="BQ147" i="50"/>
  <c r="BQ153" i="50"/>
  <c r="BQ14" i="50"/>
  <c r="BP27" i="50"/>
  <c r="BS96" i="50"/>
  <c r="BS173" i="50"/>
  <c r="BS203" i="50"/>
  <c r="BS226" i="50"/>
  <c r="BS177" i="50"/>
  <c r="BR100" i="50"/>
  <c r="BQ116" i="50"/>
  <c r="BQ123" i="50"/>
  <c r="BP56" i="50"/>
  <c r="BQ135" i="50"/>
  <c r="BS84" i="50"/>
  <c r="BS206" i="50"/>
  <c r="BS228" i="50"/>
  <c r="BS181" i="50"/>
  <c r="BS182" i="50"/>
  <c r="BR88" i="50"/>
  <c r="BQ80" i="50"/>
  <c r="BR122" i="50"/>
  <c r="BQ29" i="50"/>
  <c r="BP75" i="50"/>
  <c r="BR108" i="50"/>
  <c r="BR194" i="50"/>
  <c r="BR203" i="50"/>
  <c r="BR227" i="50"/>
  <c r="BR177" i="50"/>
  <c r="BR204" i="50"/>
  <c r="BR212" i="50"/>
  <c r="BS157" i="50"/>
  <c r="BQ122" i="50"/>
  <c r="BQ13" i="50"/>
  <c r="BS148" i="50"/>
  <c r="BQ117" i="50"/>
  <c r="BP44" i="50"/>
  <c r="BQ18" i="50"/>
  <c r="BS72" i="50"/>
  <c r="BS209" i="50"/>
  <c r="BS233" i="50"/>
  <c r="BR76" i="50"/>
  <c r="BR110" i="50"/>
  <c r="BR145" i="50"/>
  <c r="BQ161" i="50"/>
  <c r="BQ17" i="50"/>
  <c r="BR185" i="50"/>
  <c r="BR234" i="50"/>
  <c r="BQ100" i="50"/>
  <c r="BR118" i="50"/>
  <c r="BS136" i="50"/>
  <c r="BS51" i="50"/>
  <c r="BR65" i="50"/>
  <c r="BS30" i="50"/>
  <c r="BQ19" i="50"/>
  <c r="BS129" i="50"/>
  <c r="BR133" i="50"/>
  <c r="BQ149" i="50"/>
  <c r="BQ16" i="50"/>
  <c r="BQ88" i="50"/>
  <c r="BR34" i="50"/>
  <c r="BP17" i="50"/>
  <c r="BP45" i="50"/>
  <c r="BQ12" i="50"/>
  <c r="BS118" i="50"/>
  <c r="BR121" i="50"/>
  <c r="BQ51" i="50"/>
  <c r="BP152" i="50"/>
  <c r="BS27" i="50"/>
  <c r="BQ129" i="50"/>
  <c r="BS36" i="50"/>
  <c r="BR40" i="50"/>
  <c r="BS106" i="50"/>
  <c r="BQ150" i="50"/>
  <c r="BR109" i="50"/>
  <c r="BQ125" i="50"/>
  <c r="BS91" i="50"/>
  <c r="BQ130" i="50"/>
  <c r="BS74" i="50"/>
  <c r="BQ113" i="50"/>
  <c r="BS102" i="50"/>
  <c r="BS147" i="50"/>
  <c r="BR163" i="50"/>
  <c r="BR19" i="50"/>
  <c r="BQ104" i="50"/>
  <c r="BR102" i="50"/>
  <c r="BS172" i="50"/>
  <c r="BP130" i="50"/>
  <c r="BP179" i="50"/>
  <c r="BS205" i="50"/>
  <c r="BS199" i="50"/>
  <c r="BP118" i="50"/>
  <c r="BS117" i="50"/>
  <c r="BP31" i="50"/>
  <c r="BS80" i="50"/>
  <c r="BR96" i="50"/>
  <c r="BR174" i="50"/>
  <c r="BR223" i="50"/>
  <c r="BR183" i="50"/>
  <c r="BP126" i="50"/>
  <c r="BS103" i="50"/>
  <c r="BR143" i="50"/>
  <c r="BS90" i="50"/>
  <c r="BR106" i="50"/>
  <c r="BQ110" i="50"/>
  <c r="BP136" i="50"/>
  <c r="BS101" i="50"/>
  <c r="BR105" i="50"/>
  <c r="BQ145" i="50"/>
  <c r="BP111" i="50"/>
  <c r="BQ177" i="50"/>
  <c r="BQ176" i="50"/>
  <c r="BP13" i="50"/>
  <c r="BP14" i="50"/>
  <c r="BP180" i="50"/>
  <c r="BP226" i="50"/>
  <c r="BP189" i="50"/>
  <c r="BP227" i="50"/>
  <c r="BP184" i="50"/>
  <c r="BP208" i="50"/>
  <c r="BS135" i="50"/>
  <c r="BQ95" i="50"/>
  <c r="BP107" i="50"/>
  <c r="BP109" i="50"/>
  <c r="BR113" i="50"/>
  <c r="BP116" i="50"/>
  <c r="BS86" i="50"/>
  <c r="BP72" i="50"/>
  <c r="BS227" i="50"/>
  <c r="BS219" i="50"/>
  <c r="BS221" i="50"/>
  <c r="BQ92" i="50"/>
  <c r="BP106" i="50"/>
  <c r="BR27" i="50"/>
  <c r="BS94" i="50"/>
  <c r="BR98" i="50"/>
  <c r="BS105" i="50"/>
  <c r="BQ137" i="50"/>
  <c r="BP163" i="50"/>
  <c r="BP19" i="50"/>
  <c r="BS133" i="50"/>
  <c r="BS68" i="50"/>
  <c r="BR84" i="50"/>
  <c r="BR219" i="50"/>
  <c r="BR175" i="50"/>
  <c r="BR199" i="50"/>
  <c r="BR226" i="50"/>
  <c r="BR229" i="50"/>
  <c r="BP114" i="50"/>
  <c r="BS78" i="50"/>
  <c r="BR94" i="50"/>
  <c r="BQ98" i="50"/>
  <c r="BP124" i="50"/>
  <c r="BP159" i="50"/>
  <c r="BS89" i="50"/>
  <c r="BR93" i="50"/>
  <c r="BQ133" i="50"/>
  <c r="BS124" i="50"/>
  <c r="BR152" i="50"/>
  <c r="BQ175" i="50"/>
  <c r="BQ234" i="50"/>
  <c r="BQ182" i="50"/>
  <c r="BQ199" i="50"/>
  <c r="BP146" i="50"/>
  <c r="BQ46" i="50"/>
  <c r="BP234" i="50"/>
  <c r="BP201" i="50"/>
  <c r="BP194" i="50"/>
  <c r="BP218" i="50"/>
  <c r="BR101" i="50"/>
  <c r="BS123" i="50"/>
  <c r="BR139" i="50"/>
  <c r="BQ83" i="50"/>
  <c r="BP97" i="50"/>
  <c r="BQ118" i="50"/>
  <c r="BR112" i="50"/>
  <c r="BS62" i="50"/>
  <c r="BR78" i="50"/>
  <c r="BP60" i="50"/>
  <c r="BP65" i="50"/>
  <c r="BQ157" i="50"/>
  <c r="BQ186" i="50"/>
  <c r="BP26" i="50"/>
  <c r="BP205" i="50"/>
  <c r="BQ107" i="50"/>
  <c r="BP121" i="50"/>
  <c r="BS56" i="50"/>
  <c r="BS60" i="50"/>
  <c r="BS200" i="50"/>
  <c r="BS174" i="50"/>
  <c r="BS222" i="50"/>
  <c r="BS176" i="50"/>
  <c r="BS216" i="50"/>
  <c r="BS231" i="50"/>
  <c r="BP94" i="50"/>
  <c r="BR147" i="50"/>
  <c r="BS82" i="50"/>
  <c r="BR86" i="50"/>
  <c r="BS93" i="50"/>
  <c r="BP151" i="50"/>
  <c r="BP102" i="50"/>
  <c r="BR72" i="50"/>
  <c r="BR210" i="50"/>
  <c r="BR230" i="50"/>
  <c r="BR178" i="50"/>
  <c r="BR205" i="50"/>
  <c r="BR220" i="50"/>
  <c r="BR192" i="50"/>
  <c r="BQ74" i="50"/>
  <c r="BQ76" i="50"/>
  <c r="BP90" i="50"/>
  <c r="BS79" i="50"/>
  <c r="BP161" i="50"/>
  <c r="BR82" i="50"/>
  <c r="BQ86" i="50"/>
  <c r="BP112" i="50"/>
  <c r="BP99" i="50"/>
  <c r="BP155" i="50"/>
  <c r="BP104" i="50"/>
  <c r="BS77" i="50"/>
  <c r="BR81" i="50"/>
  <c r="BQ121" i="50"/>
  <c r="BS112" i="50"/>
  <c r="BR140" i="50"/>
  <c r="BQ156" i="50"/>
  <c r="BQ173" i="50"/>
  <c r="BQ180" i="50"/>
  <c r="BQ225" i="50"/>
  <c r="BQ185" i="50"/>
  <c r="BQ174" i="50"/>
  <c r="BQ221" i="50"/>
  <c r="BP134" i="50"/>
  <c r="BQ45" i="50"/>
  <c r="BP175" i="50"/>
  <c r="BP228" i="50"/>
  <c r="BP170" i="50"/>
  <c r="BP199" i="50"/>
  <c r="BP223" i="50"/>
  <c r="BS111" i="50"/>
  <c r="BR127" i="50"/>
  <c r="BQ71" i="50"/>
  <c r="BP85" i="50"/>
  <c r="BQ106" i="50"/>
  <c r="BS50" i="50"/>
  <c r="BP24" i="50"/>
  <c r="BP71" i="50"/>
  <c r="BS202" i="50"/>
  <c r="BS92" i="50"/>
  <c r="BP123" i="50"/>
  <c r="BP222" i="50"/>
  <c r="BP96" i="50"/>
  <c r="BG162" i="50"/>
  <c r="BS45" i="50"/>
  <c r="BS48" i="50"/>
  <c r="BS179" i="50"/>
  <c r="BS208" i="50"/>
  <c r="BS184" i="50"/>
  <c r="BS213" i="50"/>
  <c r="BS195" i="50"/>
  <c r="BS198" i="50"/>
  <c r="BP82" i="50"/>
  <c r="BP22" i="50"/>
  <c r="BS131" i="50"/>
  <c r="BR135" i="50"/>
  <c r="BQ151" i="50"/>
  <c r="BS69" i="50"/>
  <c r="BS70" i="50"/>
  <c r="BR74" i="50"/>
  <c r="BQ102" i="50"/>
  <c r="BS81" i="50"/>
  <c r="BR97" i="50"/>
  <c r="BP139" i="50"/>
  <c r="BP78" i="50"/>
  <c r="BS44" i="50"/>
  <c r="BR60" i="50"/>
  <c r="BR206" i="50"/>
  <c r="BR221" i="50"/>
  <c r="BR181" i="50"/>
  <c r="BR196" i="50"/>
  <c r="BR12" i="50"/>
  <c r="BR214" i="50"/>
  <c r="BP92" i="50"/>
  <c r="BP149" i="50"/>
  <c r="BS54" i="50"/>
  <c r="BR70" i="50"/>
  <c r="BP100" i="50"/>
  <c r="BP87" i="50"/>
  <c r="BS65" i="50"/>
  <c r="BR69" i="50"/>
  <c r="BQ109" i="50"/>
  <c r="BP129" i="50"/>
  <c r="BS100" i="50"/>
  <c r="BR128" i="50"/>
  <c r="BQ144" i="50"/>
  <c r="BQ223" i="50"/>
  <c r="BQ193" i="50"/>
  <c r="BQ212" i="50"/>
  <c r="BQ218" i="50"/>
  <c r="BQ231" i="50"/>
  <c r="BP122" i="50"/>
  <c r="BP204" i="50"/>
  <c r="BP213" i="50"/>
  <c r="BP183" i="50"/>
  <c r="BP197" i="50"/>
  <c r="BP221" i="50"/>
  <c r="BP178" i="50"/>
  <c r="BQ141" i="50"/>
  <c r="BP80" i="50"/>
  <c r="BS99" i="50"/>
  <c r="BR115" i="50"/>
  <c r="BQ54" i="50"/>
  <c r="BQ59" i="50"/>
  <c r="BP73" i="50"/>
  <c r="BQ94" i="50"/>
  <c r="BS38" i="50"/>
  <c r="BR54" i="50"/>
  <c r="BP198" i="50"/>
  <c r="BS218" i="50"/>
  <c r="BS211" i="50"/>
  <c r="BS189" i="50"/>
  <c r="BS192" i="50"/>
  <c r="BS210" i="50"/>
  <c r="BP70" i="50"/>
  <c r="BQ163" i="50"/>
  <c r="BS119" i="50"/>
  <c r="BR123" i="50"/>
  <c r="BS58" i="50"/>
  <c r="BR62" i="50"/>
  <c r="BQ90" i="50"/>
  <c r="BR85" i="50"/>
  <c r="BQ101" i="50"/>
  <c r="BP127" i="50"/>
  <c r="BS32" i="50"/>
  <c r="BR48" i="50"/>
  <c r="BR197" i="50"/>
  <c r="BR188" i="50"/>
  <c r="BR225" i="50"/>
  <c r="BR173" i="50"/>
  <c r="BR224" i="50"/>
  <c r="BS55" i="50"/>
  <c r="BR131" i="50"/>
  <c r="BP137" i="50"/>
  <c r="BS42" i="50"/>
  <c r="BR58" i="50"/>
  <c r="BQ62" i="50"/>
  <c r="BP88" i="50"/>
  <c r="BR57" i="50"/>
  <c r="BQ97" i="50"/>
  <c r="BS145" i="50"/>
  <c r="BS88" i="50"/>
  <c r="BR116" i="50"/>
  <c r="BQ132" i="50"/>
  <c r="BQ214" i="50"/>
  <c r="BQ229" i="50"/>
  <c r="BQ216" i="50"/>
  <c r="BQ203" i="50"/>
  <c r="BQ190" i="50"/>
  <c r="BQ198" i="50"/>
  <c r="BP110" i="50"/>
  <c r="BP144" i="50"/>
  <c r="BP191" i="50"/>
  <c r="BP200" i="50"/>
  <c r="BP193" i="50"/>
  <c r="BP207" i="50"/>
  <c r="BP231" i="50"/>
  <c r="BP188" i="50"/>
  <c r="BQ33" i="50"/>
  <c r="BS87" i="50"/>
  <c r="BR103" i="50"/>
  <c r="BQ155" i="50"/>
  <c r="BQ47" i="50"/>
  <c r="BP61" i="50"/>
  <c r="BQ82" i="50"/>
  <c r="BS26" i="50"/>
  <c r="BR42" i="50"/>
  <c r="BP138" i="50"/>
  <c r="BS191" i="50"/>
  <c r="BS190" i="50"/>
  <c r="BS220" i="50"/>
  <c r="BR28" i="50"/>
  <c r="BQ44" i="50"/>
  <c r="BQ103" i="50"/>
  <c r="BS46" i="50"/>
  <c r="BR50" i="50"/>
  <c r="BS57" i="50"/>
  <c r="BR73" i="50"/>
  <c r="BP115" i="50"/>
  <c r="BP51" i="50"/>
  <c r="BP54" i="50"/>
  <c r="BS164" i="50"/>
  <c r="BS20" i="50"/>
  <c r="BR36" i="50"/>
  <c r="BR231" i="50"/>
  <c r="BR215" i="50"/>
  <c r="BR195" i="50"/>
  <c r="BR189" i="50"/>
  <c r="BR213" i="50"/>
  <c r="BR179" i="50"/>
  <c r="BS43" i="50"/>
  <c r="BP125" i="50"/>
  <c r="BP128" i="50"/>
  <c r="BR46" i="50"/>
  <c r="BP76" i="50"/>
  <c r="BS52" i="50"/>
  <c r="BQ85" i="50"/>
  <c r="BS109" i="50"/>
  <c r="BS76" i="50"/>
  <c r="BR104" i="50"/>
  <c r="BQ120" i="50"/>
  <c r="BQ205" i="50"/>
  <c r="BQ201" i="50"/>
  <c r="BQ207" i="50"/>
  <c r="BQ184" i="50"/>
  <c r="BQ181" i="50"/>
  <c r="BQ208" i="50"/>
  <c r="BP98" i="50"/>
  <c r="BP108" i="50"/>
  <c r="BP216" i="50"/>
  <c r="BP212" i="50"/>
  <c r="BP215" i="50"/>
  <c r="BP217" i="50"/>
  <c r="BP186" i="50"/>
  <c r="BP210" i="50"/>
  <c r="BS75" i="50"/>
  <c r="BR91" i="50"/>
  <c r="BQ143" i="50"/>
  <c r="BQ35" i="50"/>
  <c r="BP49" i="50"/>
  <c r="BQ70" i="50"/>
  <c r="BR30" i="50"/>
  <c r="BP117" i="50"/>
  <c r="BS115" i="50"/>
  <c r="BP148" i="50"/>
  <c r="BS113" i="50"/>
  <c r="BQ189" i="50"/>
  <c r="BP174" i="50"/>
  <c r="BP229" i="50"/>
  <c r="BS97" i="50"/>
  <c r="BS98" i="50"/>
  <c r="BS175" i="50"/>
  <c r="BS171" i="50"/>
  <c r="BS214" i="50"/>
  <c r="BS217" i="50"/>
  <c r="BS230" i="50"/>
  <c r="BR160" i="50"/>
  <c r="BR16" i="50"/>
  <c r="BQ32" i="50"/>
  <c r="BS95" i="50"/>
  <c r="BR99" i="50"/>
  <c r="BR61" i="50"/>
  <c r="BP103" i="50"/>
  <c r="BP40" i="50"/>
  <c r="BP42" i="50"/>
  <c r="BP39" i="50"/>
  <c r="BS152" i="50"/>
  <c r="BR24" i="50"/>
  <c r="BR191" i="50"/>
  <c r="BR186" i="50"/>
  <c r="BR172" i="50"/>
  <c r="BR180" i="50"/>
  <c r="BS19" i="50"/>
  <c r="BR107" i="50"/>
  <c r="BQ111" i="50"/>
  <c r="BP113" i="50"/>
  <c r="BS162" i="50"/>
  <c r="BP64" i="50"/>
  <c r="BP63" i="50"/>
  <c r="BS41" i="50"/>
  <c r="BR45" i="50"/>
  <c r="BQ73" i="50"/>
  <c r="BR161" i="50"/>
  <c r="BS73" i="50"/>
  <c r="BR92" i="50"/>
  <c r="BQ108" i="50"/>
  <c r="BQ232" i="50"/>
  <c r="BQ192" i="50"/>
  <c r="BQ179" i="50"/>
  <c r="BQ194" i="50"/>
  <c r="BQ211" i="50"/>
  <c r="BP86" i="50"/>
  <c r="BP84" i="50"/>
  <c r="BP203" i="50"/>
  <c r="BP173" i="50"/>
  <c r="BP225" i="50"/>
  <c r="BP196" i="50"/>
  <c r="BP220" i="50"/>
  <c r="BS63" i="50"/>
  <c r="BR79" i="50"/>
  <c r="BQ23" i="50"/>
  <c r="BP37" i="50"/>
  <c r="BQ58" i="50"/>
  <c r="BS158" i="50"/>
  <c r="BR162" i="50"/>
  <c r="BR18" i="50"/>
  <c r="BR53" i="50"/>
  <c r="BR117" i="50"/>
  <c r="BS144" i="50"/>
  <c r="BS194" i="50"/>
  <c r="BS196" i="50"/>
  <c r="BS215" i="50"/>
  <c r="BS193" i="50"/>
  <c r="BS225" i="50"/>
  <c r="BS197" i="50"/>
  <c r="BR148" i="50"/>
  <c r="BQ91" i="50"/>
  <c r="BS83" i="50"/>
  <c r="BR87" i="50"/>
  <c r="BS22" i="50"/>
  <c r="BS31" i="50"/>
  <c r="BS33" i="50"/>
  <c r="BP91" i="50"/>
  <c r="BP30" i="50"/>
  <c r="BP95" i="50"/>
  <c r="BS140" i="50"/>
  <c r="BR156" i="50"/>
  <c r="BR182" i="50"/>
  <c r="BR170" i="50"/>
  <c r="BR171" i="50"/>
  <c r="BR211" i="50"/>
  <c r="BR190" i="50"/>
  <c r="BQ160" i="50"/>
  <c r="BR95" i="50"/>
  <c r="BQ99" i="50"/>
  <c r="BP101" i="50"/>
  <c r="BR89" i="50"/>
  <c r="BS150" i="50"/>
  <c r="BR22" i="50"/>
  <c r="BP52" i="50"/>
  <c r="BS161" i="50"/>
  <c r="BS29" i="50"/>
  <c r="BS64" i="50"/>
  <c r="BR80" i="50"/>
  <c r="BQ96" i="50"/>
  <c r="BQ172" i="50"/>
  <c r="BQ183" i="50"/>
  <c r="BQ197" i="50"/>
  <c r="BQ233" i="50"/>
  <c r="BP74" i="50"/>
  <c r="BP48" i="50"/>
  <c r="BP190" i="50"/>
  <c r="BP171" i="50"/>
  <c r="BP182" i="50"/>
  <c r="BP206" i="50"/>
  <c r="BP230" i="50"/>
  <c r="BP47" i="50"/>
  <c r="BR67" i="50"/>
  <c r="BP25" i="50"/>
  <c r="BQ22" i="50"/>
  <c r="BP131" i="50"/>
  <c r="BS146" i="50"/>
  <c r="BR150" i="50"/>
  <c r="BQ34" i="50"/>
  <c r="BS132" i="50"/>
  <c r="BS185" i="50"/>
  <c r="BS187" i="50"/>
  <c r="BS212" i="50"/>
  <c r="BS204" i="50"/>
  <c r="BS207" i="50"/>
  <c r="BQ43" i="50"/>
  <c r="BS71" i="50"/>
  <c r="BR75" i="50"/>
  <c r="BQ31" i="50"/>
  <c r="BS154" i="50"/>
  <c r="BR158" i="50"/>
  <c r="BR26" i="50"/>
  <c r="BS21" i="50"/>
  <c r="BR37" i="50"/>
  <c r="BP79" i="50"/>
  <c r="BP18" i="50"/>
  <c r="BS127" i="50"/>
  <c r="BS128" i="50"/>
  <c r="BR144" i="50"/>
  <c r="BR228" i="50"/>
  <c r="BR218" i="50"/>
  <c r="BR187" i="50"/>
  <c r="BR202" i="50"/>
  <c r="BR217" i="50"/>
  <c r="BR200" i="50"/>
  <c r="BQ148" i="50"/>
  <c r="BS163" i="50"/>
  <c r="BR83" i="50"/>
  <c r="BQ87" i="50"/>
  <c r="BP41" i="50"/>
  <c r="BR29" i="50"/>
  <c r="BS138" i="50"/>
  <c r="BR154" i="50"/>
  <c r="BQ158" i="50"/>
  <c r="BR149" i="50"/>
  <c r="BP105" i="50"/>
  <c r="BS149" i="50"/>
  <c r="BR153" i="50"/>
  <c r="BQ81" i="50"/>
  <c r="BS40" i="50"/>
  <c r="BR68" i="50"/>
  <c r="BQ84" i="50"/>
  <c r="BQ171" i="50"/>
  <c r="BQ222" i="50"/>
  <c r="BQ230" i="50"/>
  <c r="BQ224" i="50"/>
  <c r="BQ187" i="50"/>
  <c r="BQ188" i="50"/>
  <c r="BP62" i="50"/>
  <c r="BP36" i="50"/>
  <c r="BP232" i="50"/>
  <c r="BP192" i="50"/>
  <c r="BP172" i="50"/>
  <c r="BP187" i="50"/>
  <c r="BP211" i="50"/>
  <c r="BP158" i="50"/>
  <c r="BS37" i="50"/>
  <c r="BS39" i="50"/>
  <c r="BP157" i="50"/>
  <c r="BS134" i="50"/>
  <c r="BR138" i="50"/>
  <c r="BP156" i="50"/>
  <c r="BQ69" i="50"/>
  <c r="BP43" i="50"/>
  <c r="BS188" i="50"/>
  <c r="BS178" i="50"/>
  <c r="BS232" i="50"/>
  <c r="BS201" i="50"/>
  <c r="BS183" i="50"/>
  <c r="BS229" i="50"/>
  <c r="BP154" i="50"/>
  <c r="BS59" i="50"/>
  <c r="BR63" i="50"/>
  <c r="BS142" i="50"/>
  <c r="BR146" i="50"/>
  <c r="BR14" i="50"/>
  <c r="BS153" i="50"/>
  <c r="BR25" i="50"/>
  <c r="BP67" i="50"/>
  <c r="BP89" i="50"/>
  <c r="BS116" i="50"/>
  <c r="BR132" i="50"/>
  <c r="BR207" i="50"/>
  <c r="BR209" i="50"/>
  <c r="BR233" i="50"/>
  <c r="BR193" i="50"/>
  <c r="BR208" i="50"/>
  <c r="BR222" i="50"/>
  <c r="BQ136" i="50"/>
  <c r="BP162" i="50"/>
  <c r="BQ93" i="50"/>
  <c r="BS151" i="50"/>
  <c r="BR71" i="50"/>
  <c r="BQ75" i="50"/>
  <c r="BP68" i="50"/>
  <c r="BS126" i="50"/>
  <c r="BR142" i="50"/>
  <c r="BQ146" i="50"/>
  <c r="BP23" i="50"/>
  <c r="BP28" i="50"/>
  <c r="BR17" i="50"/>
  <c r="BS137" i="50"/>
  <c r="BR141" i="50"/>
  <c r="BR21" i="50"/>
  <c r="BP147" i="50"/>
  <c r="BR55" i="50"/>
  <c r="BR56" i="50"/>
  <c r="BQ72" i="50"/>
  <c r="BQ213" i="50"/>
  <c r="BQ228" i="50"/>
  <c r="BQ215" i="50"/>
  <c r="BQ209" i="50"/>
  <c r="BQ210" i="50"/>
  <c r="BP50" i="50"/>
  <c r="BP181" i="50"/>
  <c r="BP202" i="50"/>
  <c r="BP214" i="50"/>
  <c r="BP185" i="50"/>
  <c r="BP209" i="50"/>
  <c r="BP233" i="50"/>
  <c r="BR43" i="50"/>
  <c r="BQ131" i="50"/>
  <c r="BP143" i="50"/>
  <c r="BP145" i="50"/>
  <c r="BP59" i="50"/>
  <c r="BS122" i="50"/>
  <c r="BR126" i="50"/>
  <c r="BP132" i="50"/>
  <c r="BQ68" i="50"/>
  <c r="BP21" i="50"/>
  <c r="BS108" i="50"/>
  <c r="BS234" i="50"/>
  <c r="BS224" i="50"/>
  <c r="BS223" i="50"/>
  <c r="BS180" i="50"/>
  <c r="BS186" i="50"/>
  <c r="BS170" i="50"/>
  <c r="BP142" i="50"/>
  <c r="BS155" i="50"/>
  <c r="BS47" i="50"/>
  <c r="BR51" i="50"/>
  <c r="BS130" i="50"/>
  <c r="BR134" i="50"/>
  <c r="BQ162" i="50"/>
  <c r="BS141" i="50"/>
  <c r="BR157" i="50"/>
  <c r="BR13" i="50"/>
  <c r="BP55" i="50"/>
  <c r="BP77" i="50"/>
  <c r="BS104" i="50"/>
  <c r="BR120" i="50"/>
  <c r="BR198" i="50"/>
  <c r="BR176" i="50"/>
  <c r="BR184" i="50"/>
  <c r="BR201" i="50"/>
  <c r="BR232" i="50"/>
  <c r="BQ124" i="50"/>
  <c r="BP150" i="50"/>
  <c r="BS139" i="50"/>
  <c r="BR59" i="50"/>
  <c r="BQ63" i="50"/>
  <c r="BS114" i="50"/>
  <c r="BR130" i="50"/>
  <c r="BQ134" i="50"/>
  <c r="BP160" i="50"/>
  <c r="BP16" i="50"/>
  <c r="BS125" i="50"/>
  <c r="BR129" i="50"/>
  <c r="BP135" i="50"/>
  <c r="BP83" i="50"/>
  <c r="BS160" i="50"/>
  <c r="BS28" i="50"/>
  <c r="BR44" i="50"/>
  <c r="BQ60" i="50"/>
  <c r="BQ226" i="50"/>
  <c r="BQ202" i="50"/>
  <c r="BQ200" i="50"/>
  <c r="BQ206" i="50"/>
  <c r="BQ219" i="50"/>
  <c r="BQ220" i="50"/>
  <c r="BP35" i="50"/>
  <c r="BP38" i="50"/>
  <c r="BP177" i="50"/>
  <c r="BP224" i="50"/>
  <c r="BP195" i="50"/>
  <c r="BP219" i="50"/>
  <c r="BP176" i="50"/>
  <c r="BP93" i="50"/>
  <c r="BS159" i="50"/>
  <c r="BR31" i="50"/>
  <c r="BQ119" i="50"/>
  <c r="BP133" i="50"/>
  <c r="BQ154" i="50"/>
  <c r="BS85" i="50"/>
  <c r="BS110" i="50"/>
  <c r="BR114" i="50"/>
  <c r="BP119" i="50"/>
  <c r="BP120" i="50"/>
  <c r="L31" i="46"/>
  <c r="L30" i="46"/>
  <c r="L27" i="46"/>
  <c r="L23" i="46"/>
  <c r="L26" i="46"/>
  <c r="L33" i="46"/>
  <c r="L34" i="46"/>
  <c r="L24" i="46"/>
  <c r="L32" i="46"/>
  <c r="L25" i="46"/>
  <c r="L28" i="46"/>
  <c r="P26" i="46"/>
  <c r="L29" i="46"/>
  <c r="P27" i="46"/>
  <c r="P25" i="46"/>
  <c r="P28" i="46"/>
  <c r="F136" i="24"/>
  <c r="F40" i="24"/>
  <c r="E210" i="13"/>
  <c r="E162" i="13"/>
  <c r="E114" i="13"/>
  <c r="E18" i="13"/>
  <c r="F113" i="13"/>
  <c r="G22" i="13"/>
  <c r="F62" i="45"/>
  <c r="E134" i="45"/>
  <c r="E85" i="45"/>
  <c r="E49" i="45"/>
  <c r="E13" i="45"/>
  <c r="E170" i="24"/>
  <c r="F98" i="24"/>
  <c r="E183" i="24"/>
  <c r="E171" i="24"/>
  <c r="E135" i="24"/>
  <c r="G128" i="24"/>
  <c r="G68" i="24"/>
  <c r="E51" i="24"/>
  <c r="G32" i="24"/>
  <c r="F185" i="13"/>
  <c r="F112" i="13"/>
  <c r="G20" i="13"/>
  <c r="E232" i="13"/>
  <c r="E220" i="13"/>
  <c r="E208" i="13"/>
  <c r="E196" i="13"/>
  <c r="E184" i="13"/>
  <c r="E172" i="13"/>
  <c r="E160" i="13"/>
  <c r="E148" i="13"/>
  <c r="E136" i="13"/>
  <c r="E124" i="13"/>
  <c r="E112" i="13"/>
  <c r="E100" i="13"/>
  <c r="E88" i="13"/>
  <c r="E76" i="13"/>
  <c r="E64" i="13"/>
  <c r="E52" i="13"/>
  <c r="E40" i="13"/>
  <c r="E28" i="13"/>
  <c r="E16" i="13"/>
  <c r="F65" i="13"/>
  <c r="G34" i="24"/>
  <c r="G20" i="24"/>
  <c r="F184" i="13"/>
  <c r="F52" i="13"/>
  <c r="G131" i="13"/>
  <c r="F122" i="45"/>
  <c r="E50" i="45"/>
  <c r="G22" i="24"/>
  <c r="E99" i="45"/>
  <c r="L14" i="45"/>
  <c r="G111" i="45"/>
  <c r="G100" i="45"/>
  <c r="G62" i="45"/>
  <c r="F124" i="13"/>
  <c r="G107" i="13"/>
  <c r="F28" i="24"/>
  <c r="F50" i="45"/>
  <c r="E27" i="45"/>
  <c r="G183" i="24"/>
  <c r="E110" i="24"/>
  <c r="G54" i="24"/>
  <c r="G18" i="45"/>
  <c r="F51" i="45"/>
  <c r="F97" i="45"/>
  <c r="F111" i="45"/>
  <c r="E147" i="45"/>
  <c r="E113" i="45"/>
  <c r="E98" i="45"/>
  <c r="E62" i="45"/>
  <c r="E26" i="45"/>
  <c r="F137" i="24"/>
  <c r="F26" i="24"/>
  <c r="G106" i="13"/>
  <c r="E177" i="24"/>
  <c r="F110" i="45"/>
  <c r="E21" i="24"/>
  <c r="F52" i="45"/>
  <c r="F98" i="45"/>
  <c r="F112" i="45"/>
  <c r="F158" i="45"/>
  <c r="E162" i="45"/>
  <c r="E146" i="45"/>
  <c r="E97" i="45"/>
  <c r="E41" i="45"/>
  <c r="E25" i="45"/>
  <c r="E117" i="24"/>
  <c r="F134" i="24"/>
  <c r="E167" i="24"/>
  <c r="E83" i="24"/>
  <c r="G119" i="24"/>
  <c r="F163" i="20"/>
  <c r="F160" i="13"/>
  <c r="G104" i="13"/>
  <c r="E135" i="45"/>
  <c r="E86" i="45"/>
  <c r="E14" i="45"/>
  <c r="F49" i="45"/>
  <c r="F86" i="24"/>
  <c r="F38" i="45"/>
  <c r="F99" i="45"/>
  <c r="F145" i="45"/>
  <c r="F159" i="45"/>
  <c r="E145" i="45"/>
  <c r="E105" i="24"/>
  <c r="F122" i="24"/>
  <c r="E178" i="24"/>
  <c r="G172" i="24"/>
  <c r="E154" i="24"/>
  <c r="G148" i="24"/>
  <c r="G124" i="24"/>
  <c r="G100" i="24"/>
  <c r="G28" i="24"/>
  <c r="G99" i="24"/>
  <c r="L15" i="45"/>
  <c r="G114" i="20"/>
  <c r="F140" i="20"/>
  <c r="E197" i="13"/>
  <c r="E149" i="13"/>
  <c r="E101" i="13"/>
  <c r="E53" i="13"/>
  <c r="F64" i="13"/>
  <c r="F86" i="45"/>
  <c r="F146" i="45"/>
  <c r="E75" i="45"/>
  <c r="E39" i="45"/>
  <c r="F176" i="24"/>
  <c r="E8" i="24"/>
  <c r="G179" i="24"/>
  <c r="G159" i="24"/>
  <c r="G25" i="24"/>
  <c r="F95" i="20"/>
  <c r="F136" i="13"/>
  <c r="F29" i="13"/>
  <c r="G191" i="13"/>
  <c r="F149" i="24"/>
  <c r="F125" i="24"/>
  <c r="F89" i="24"/>
  <c r="E38" i="45"/>
  <c r="G95" i="24"/>
  <c r="L17" i="13"/>
  <c r="F101" i="13"/>
  <c r="E74" i="45"/>
  <c r="F65" i="24"/>
  <c r="E158" i="45"/>
  <c r="F173" i="13"/>
  <c r="G166" i="13"/>
  <c r="F53" i="24"/>
  <c r="G131" i="24"/>
  <c r="G71" i="24"/>
  <c r="E123" i="45"/>
  <c r="G59" i="24"/>
  <c r="F52" i="24"/>
  <c r="G180" i="24"/>
  <c r="G144" i="24"/>
  <c r="G132" i="24"/>
  <c r="G107" i="24"/>
  <c r="G96" i="24"/>
  <c r="G83" i="24"/>
  <c r="G72" i="24"/>
  <c r="G48" i="24"/>
  <c r="E18" i="24"/>
  <c r="F44" i="20"/>
  <c r="G47" i="13"/>
  <c r="E198" i="13"/>
  <c r="E186" i="13"/>
  <c r="G168" i="13"/>
  <c r="E150" i="13"/>
  <c r="G144" i="13"/>
  <c r="E141" i="24"/>
  <c r="E113" i="24"/>
  <c r="E87" i="24"/>
  <c r="E58" i="24"/>
  <c r="E28" i="24"/>
  <c r="F184" i="24"/>
  <c r="F165" i="24"/>
  <c r="F182" i="24"/>
  <c r="F146" i="24"/>
  <c r="F110" i="24"/>
  <c r="F74" i="24"/>
  <c r="F38" i="24"/>
  <c r="G184" i="24"/>
  <c r="G152" i="24"/>
  <c r="G135" i="24"/>
  <c r="G116" i="24"/>
  <c r="G75" i="24"/>
  <c r="G35" i="24"/>
  <c r="G82" i="24"/>
  <c r="G55" i="24"/>
  <c r="G178" i="24"/>
  <c r="G130" i="24"/>
  <c r="G94" i="24"/>
  <c r="G78" i="24"/>
  <c r="G117" i="24"/>
  <c r="G81" i="24"/>
  <c r="G45" i="24"/>
  <c r="L15" i="24"/>
  <c r="G21" i="24"/>
  <c r="G136" i="24"/>
  <c r="G56" i="24"/>
  <c r="G15" i="24"/>
  <c r="E136" i="24"/>
  <c r="E53" i="24"/>
  <c r="F183" i="24"/>
  <c r="E111" i="24"/>
  <c r="F181" i="24"/>
  <c r="F112" i="24"/>
  <c r="F93" i="24"/>
  <c r="F68" i="24"/>
  <c r="F46" i="24"/>
  <c r="F22" i="24"/>
  <c r="G182" i="24"/>
  <c r="G167" i="24"/>
  <c r="G150" i="24"/>
  <c r="G112" i="24"/>
  <c r="G92" i="24"/>
  <c r="G51" i="24"/>
  <c r="G30" i="24"/>
  <c r="G166" i="24"/>
  <c r="G16" i="24"/>
  <c r="G141" i="24"/>
  <c r="G91" i="24"/>
  <c r="G31" i="24"/>
  <c r="E166" i="24"/>
  <c r="E134" i="24"/>
  <c r="E82" i="24"/>
  <c r="F135" i="24"/>
  <c r="F111" i="24"/>
  <c r="F88" i="24"/>
  <c r="F45" i="24"/>
  <c r="F21" i="24"/>
  <c r="F179" i="24"/>
  <c r="G185" i="24"/>
  <c r="F167" i="24"/>
  <c r="G173" i="24"/>
  <c r="F155" i="24"/>
  <c r="G161" i="24"/>
  <c r="F143" i="24"/>
  <c r="G149" i="24"/>
  <c r="F131" i="24"/>
  <c r="G137" i="24"/>
  <c r="F119" i="24"/>
  <c r="G125" i="24"/>
  <c r="F107" i="24"/>
  <c r="G113" i="24"/>
  <c r="F95" i="24"/>
  <c r="G101" i="24"/>
  <c r="F83" i="24"/>
  <c r="G89" i="24"/>
  <c r="F71" i="24"/>
  <c r="G77" i="24"/>
  <c r="F59" i="24"/>
  <c r="G65" i="24"/>
  <c r="F47" i="24"/>
  <c r="G53" i="24"/>
  <c r="F35" i="24"/>
  <c r="G41" i="24"/>
  <c r="F23" i="24"/>
  <c r="G29" i="24"/>
  <c r="G17" i="24"/>
  <c r="G181" i="24"/>
  <c r="G164" i="24"/>
  <c r="G111" i="24"/>
  <c r="G90" i="24"/>
  <c r="G154" i="24"/>
  <c r="G70" i="24"/>
  <c r="E172" i="24"/>
  <c r="G177" i="24"/>
  <c r="G57" i="24"/>
  <c r="G76" i="24"/>
  <c r="G115" i="24"/>
  <c r="G79" i="24"/>
  <c r="L13" i="24"/>
  <c r="G43" i="24"/>
  <c r="G19" i="24"/>
  <c r="G151" i="24"/>
  <c r="G114" i="24"/>
  <c r="E160" i="24"/>
  <c r="E130" i="24"/>
  <c r="E106" i="24"/>
  <c r="E77" i="24"/>
  <c r="E50" i="24"/>
  <c r="E22" i="24"/>
  <c r="F177" i="24"/>
  <c r="F157" i="24"/>
  <c r="F109" i="24"/>
  <c r="F64" i="24"/>
  <c r="G163" i="24"/>
  <c r="G147" i="24"/>
  <c r="G88" i="24"/>
  <c r="G27" i="24"/>
  <c r="L16" i="24"/>
  <c r="G46" i="24"/>
  <c r="G153" i="24"/>
  <c r="G69" i="24"/>
  <c r="G186" i="24"/>
  <c r="G103" i="24"/>
  <c r="G145" i="24"/>
  <c r="G127" i="24"/>
  <c r="G108" i="24"/>
  <c r="G47" i="24"/>
  <c r="G142" i="24"/>
  <c r="G58" i="24"/>
  <c r="G138" i="24"/>
  <c r="G105" i="24"/>
  <c r="E158" i="24"/>
  <c r="E75" i="24"/>
  <c r="E16" i="24"/>
  <c r="F153" i="24"/>
  <c r="F105" i="24"/>
  <c r="F37" i="24"/>
  <c r="F164" i="24"/>
  <c r="G110" i="24"/>
  <c r="G38" i="24"/>
  <c r="E159" i="20"/>
  <c r="G187" i="24"/>
  <c r="E88" i="24"/>
  <c r="G129" i="24"/>
  <c r="E76" i="24"/>
  <c r="G162" i="24"/>
  <c r="G66" i="24"/>
  <c r="E184" i="24"/>
  <c r="E124" i="24"/>
  <c r="E45" i="24"/>
  <c r="F85" i="24"/>
  <c r="F152" i="24"/>
  <c r="G146" i="24"/>
  <c r="F128" i="24"/>
  <c r="G134" i="24"/>
  <c r="F116" i="24"/>
  <c r="G122" i="24"/>
  <c r="F92" i="24"/>
  <c r="G98" i="24"/>
  <c r="E81" i="24"/>
  <c r="G86" i="24"/>
  <c r="E69" i="24"/>
  <c r="G74" i="24"/>
  <c r="F56" i="24"/>
  <c r="G62" i="24"/>
  <c r="F44" i="24"/>
  <c r="G50" i="24"/>
  <c r="G26" i="24"/>
  <c r="G14" i="24"/>
  <c r="G176" i="24"/>
  <c r="G160" i="24"/>
  <c r="G126" i="24"/>
  <c r="G85" i="24"/>
  <c r="G64" i="24"/>
  <c r="G44" i="24"/>
  <c r="G24" i="24"/>
  <c r="E115" i="45"/>
  <c r="E123" i="24"/>
  <c r="E99" i="24"/>
  <c r="E74" i="24"/>
  <c r="E41" i="24"/>
  <c r="E15" i="24"/>
  <c r="F172" i="24"/>
  <c r="F148" i="24"/>
  <c r="F104" i="24"/>
  <c r="F34" i="24"/>
  <c r="F187" i="24"/>
  <c r="F175" i="24"/>
  <c r="F163" i="24"/>
  <c r="F151" i="24"/>
  <c r="F139" i="24"/>
  <c r="F127" i="24"/>
  <c r="F115" i="24"/>
  <c r="F103" i="24"/>
  <c r="F91" i="24"/>
  <c r="F79" i="24"/>
  <c r="F67" i="24"/>
  <c r="F55" i="24"/>
  <c r="F43" i="24"/>
  <c r="F31" i="24"/>
  <c r="G175" i="24"/>
  <c r="G143" i="24"/>
  <c r="G104" i="24"/>
  <c r="G84" i="24"/>
  <c r="G63" i="24"/>
  <c r="G42" i="24"/>
  <c r="G106" i="24"/>
  <c r="G93" i="24"/>
  <c r="G33" i="24"/>
  <c r="E27" i="24"/>
  <c r="F160" i="24"/>
  <c r="F49" i="24"/>
  <c r="G52" i="24"/>
  <c r="E125" i="24"/>
  <c r="F133" i="24"/>
  <c r="G87" i="24"/>
  <c r="G174" i="24"/>
  <c r="G158" i="24"/>
  <c r="G140" i="24"/>
  <c r="G123" i="24"/>
  <c r="G102" i="24"/>
  <c r="G61" i="24"/>
  <c r="G40" i="24"/>
  <c r="L17" i="45"/>
  <c r="F109" i="20"/>
  <c r="G115" i="20"/>
  <c r="G118" i="24"/>
  <c r="G165" i="24"/>
  <c r="G67" i="24"/>
  <c r="G73" i="24"/>
  <c r="E185" i="24"/>
  <c r="E159" i="24"/>
  <c r="F63" i="24"/>
  <c r="F39" i="24"/>
  <c r="E182" i="24"/>
  <c r="E148" i="24"/>
  <c r="E122" i="24"/>
  <c r="E98" i="24"/>
  <c r="E40" i="24"/>
  <c r="E14" i="24"/>
  <c r="F171" i="24"/>
  <c r="F147" i="24"/>
  <c r="F124" i="24"/>
  <c r="F81" i="24"/>
  <c r="F33" i="24"/>
  <c r="F186" i="24"/>
  <c r="F174" i="24"/>
  <c r="F162" i="24"/>
  <c r="F150" i="24"/>
  <c r="F138" i="24"/>
  <c r="F126" i="24"/>
  <c r="F114" i="24"/>
  <c r="F102" i="24"/>
  <c r="F90" i="24"/>
  <c r="F78" i="24"/>
  <c r="F66" i="24"/>
  <c r="F54" i="24"/>
  <c r="F42" i="24"/>
  <c r="E147" i="24"/>
  <c r="E119" i="24"/>
  <c r="E95" i="24"/>
  <c r="E64" i="24"/>
  <c r="E39" i="24"/>
  <c r="E11" i="24"/>
  <c r="F170" i="24"/>
  <c r="F145" i="24"/>
  <c r="F123" i="24"/>
  <c r="F100" i="24"/>
  <c r="F76" i="24"/>
  <c r="F57" i="24"/>
  <c r="E173" i="24"/>
  <c r="E137" i="24"/>
  <c r="E101" i="24"/>
  <c r="E65" i="24"/>
  <c r="L17" i="24"/>
  <c r="E29" i="24"/>
  <c r="E17" i="24"/>
  <c r="G188" i="24"/>
  <c r="G157" i="24"/>
  <c r="G139" i="24"/>
  <c r="G121" i="24"/>
  <c r="G80" i="24"/>
  <c r="G60" i="24"/>
  <c r="G39" i="24"/>
  <c r="G18" i="24"/>
  <c r="E155" i="45"/>
  <c r="G149" i="45"/>
  <c r="E131" i="45"/>
  <c r="G125" i="45"/>
  <c r="E107" i="45"/>
  <c r="F92" i="20"/>
  <c r="E12" i="24"/>
  <c r="F71" i="20"/>
  <c r="E224" i="13"/>
  <c r="E209" i="13"/>
  <c r="E176" i="13"/>
  <c r="E161" i="13"/>
  <c r="E128" i="13"/>
  <c r="E113" i="13"/>
  <c r="E80" i="13"/>
  <c r="E65" i="13"/>
  <c r="E32" i="13"/>
  <c r="E17" i="13"/>
  <c r="F198" i="13"/>
  <c r="F126" i="13"/>
  <c r="F54" i="13"/>
  <c r="G215" i="13"/>
  <c r="G188" i="13"/>
  <c r="G156" i="13"/>
  <c r="G130" i="13"/>
  <c r="G97" i="13"/>
  <c r="G71" i="13"/>
  <c r="G44" i="13"/>
  <c r="F167" i="20"/>
  <c r="F68" i="20"/>
  <c r="E223" i="13"/>
  <c r="E175" i="13"/>
  <c r="E127" i="13"/>
  <c r="E79" i="13"/>
  <c r="E31" i="13"/>
  <c r="F197" i="13"/>
  <c r="F139" i="13"/>
  <c r="F125" i="13"/>
  <c r="F53" i="13"/>
  <c r="G214" i="13"/>
  <c r="G181" i="13"/>
  <c r="G155" i="13"/>
  <c r="G128" i="13"/>
  <c r="G96" i="13"/>
  <c r="G70" i="13"/>
  <c r="G37" i="13"/>
  <c r="E222" i="13"/>
  <c r="E174" i="13"/>
  <c r="E126" i="13"/>
  <c r="E78" i="13"/>
  <c r="E30" i="13"/>
  <c r="F138" i="13"/>
  <c r="G212" i="13"/>
  <c r="G180" i="13"/>
  <c r="G154" i="13"/>
  <c r="G121" i="13"/>
  <c r="G95" i="13"/>
  <c r="G68" i="13"/>
  <c r="G36" i="13"/>
  <c r="G14" i="13"/>
  <c r="F143" i="20"/>
  <c r="F47" i="20"/>
  <c r="E221" i="13"/>
  <c r="E188" i="13"/>
  <c r="E173" i="13"/>
  <c r="E140" i="13"/>
  <c r="E92" i="13"/>
  <c r="E77" i="13"/>
  <c r="E44" i="13"/>
  <c r="E29" i="13"/>
  <c r="F223" i="13"/>
  <c r="F151" i="13"/>
  <c r="F137" i="13"/>
  <c r="F79" i="13"/>
  <c r="G205" i="13"/>
  <c r="G179" i="13"/>
  <c r="G152" i="13"/>
  <c r="G120" i="13"/>
  <c r="G94" i="13"/>
  <c r="G61" i="13"/>
  <c r="G35" i="13"/>
  <c r="E187" i="13"/>
  <c r="E139" i="13"/>
  <c r="E91" i="13"/>
  <c r="E43" i="13"/>
  <c r="F222" i="13"/>
  <c r="F150" i="13"/>
  <c r="F78" i="13"/>
  <c r="G204" i="13"/>
  <c r="G178" i="13"/>
  <c r="G119" i="13"/>
  <c r="G92" i="13"/>
  <c r="G60" i="13"/>
  <c r="G34" i="13"/>
  <c r="E234" i="13"/>
  <c r="E138" i="13"/>
  <c r="E90" i="13"/>
  <c r="E42" i="13"/>
  <c r="F221" i="13"/>
  <c r="F163" i="13"/>
  <c r="F77" i="13"/>
  <c r="G203" i="13"/>
  <c r="G118" i="13"/>
  <c r="G59" i="13"/>
  <c r="G32" i="13"/>
  <c r="F119" i="20"/>
  <c r="F23" i="20"/>
  <c r="E233" i="13"/>
  <c r="E200" i="13"/>
  <c r="E152" i="13"/>
  <c r="E137" i="13"/>
  <c r="E104" i="13"/>
  <c r="E89" i="13"/>
  <c r="E56" i="13"/>
  <c r="E41" i="13"/>
  <c r="F162" i="13"/>
  <c r="G202" i="13"/>
  <c r="G143" i="13"/>
  <c r="G116" i="13"/>
  <c r="G58" i="13"/>
  <c r="F116" i="20"/>
  <c r="F20" i="20"/>
  <c r="E103" i="13"/>
  <c r="E55" i="13"/>
  <c r="F161" i="13"/>
  <c r="F103" i="13"/>
  <c r="G227" i="13"/>
  <c r="G142" i="13"/>
  <c r="G83" i="13"/>
  <c r="E102" i="13"/>
  <c r="E54" i="13"/>
  <c r="F102" i="13"/>
  <c r="F168" i="20"/>
  <c r="G162" i="20"/>
  <c r="F156" i="20"/>
  <c r="F144" i="20"/>
  <c r="G150" i="20"/>
  <c r="E161" i="20"/>
  <c r="F173" i="20"/>
  <c r="F161" i="20"/>
  <c r="E149" i="20"/>
  <c r="F149" i="20"/>
  <c r="E137" i="20"/>
  <c r="F137" i="20"/>
  <c r="E125" i="20"/>
  <c r="F125" i="20"/>
  <c r="E113" i="20"/>
  <c r="F113" i="20"/>
  <c r="E101" i="20"/>
  <c r="F101" i="20"/>
  <c r="E89" i="20"/>
  <c r="F89" i="20"/>
  <c r="E77" i="20"/>
  <c r="F77" i="20"/>
  <c r="E65" i="20"/>
  <c r="F65" i="20"/>
  <c r="E53" i="20"/>
  <c r="F53" i="20"/>
  <c r="E41" i="20"/>
  <c r="F41" i="20"/>
  <c r="E29" i="20"/>
  <c r="F29" i="20"/>
  <c r="E17" i="20"/>
  <c r="F176" i="20"/>
  <c r="E160" i="20"/>
  <c r="E148" i="20"/>
  <c r="E136" i="20"/>
  <c r="E124" i="20"/>
  <c r="E112" i="20"/>
  <c r="E100" i="20"/>
  <c r="E88" i="20"/>
  <c r="E76" i="20"/>
  <c r="E64" i="20"/>
  <c r="E52" i="20"/>
  <c r="E40" i="20"/>
  <c r="E28" i="20"/>
  <c r="E16" i="20"/>
  <c r="L16" i="20"/>
  <c r="E135" i="20"/>
  <c r="E111" i="20"/>
  <c r="E99" i="20"/>
  <c r="E75" i="20"/>
  <c r="E39" i="20"/>
  <c r="E147" i="20"/>
  <c r="E123" i="20"/>
  <c r="E63" i="20"/>
  <c r="E51" i="20"/>
  <c r="E27" i="20"/>
  <c r="E15" i="20"/>
  <c r="F164" i="20"/>
  <c r="L8" i="20"/>
  <c r="L14" i="20"/>
  <c r="F162" i="20"/>
  <c r="F138" i="20"/>
  <c r="F114" i="20"/>
  <c r="F66" i="20"/>
  <c r="F42" i="20"/>
  <c r="G102" i="20"/>
  <c r="G18" i="20"/>
  <c r="G163" i="20"/>
  <c r="G91" i="20"/>
  <c r="F132" i="20"/>
  <c r="F108" i="20"/>
  <c r="F84" i="20"/>
  <c r="F60" i="20"/>
  <c r="F36" i="20"/>
  <c r="G79" i="20"/>
  <c r="P7" i="20"/>
  <c r="F155" i="20"/>
  <c r="F131" i="20"/>
  <c r="F107" i="20"/>
  <c r="F83" i="20"/>
  <c r="F59" i="20"/>
  <c r="F35" i="20"/>
  <c r="G151" i="20"/>
  <c r="G67" i="20"/>
  <c r="L12" i="20"/>
  <c r="F152" i="20"/>
  <c r="F128" i="20"/>
  <c r="F104" i="20"/>
  <c r="F80" i="20"/>
  <c r="F56" i="20"/>
  <c r="F32" i="20"/>
  <c r="G55" i="20"/>
  <c r="G139" i="20"/>
  <c r="G43" i="20"/>
  <c r="F102" i="20"/>
  <c r="F30" i="20"/>
  <c r="G138" i="20"/>
  <c r="G31" i="20"/>
  <c r="G169" i="20"/>
  <c r="G157" i="20"/>
  <c r="G145" i="20"/>
  <c r="G133" i="20"/>
  <c r="G121" i="20"/>
  <c r="G109" i="20"/>
  <c r="G97" i="20"/>
  <c r="G85" i="20"/>
  <c r="G73" i="20"/>
  <c r="G61" i="20"/>
  <c r="G49" i="20"/>
  <c r="G37" i="20"/>
  <c r="G25" i="20"/>
  <c r="G127" i="20"/>
  <c r="G19" i="20"/>
  <c r="G168" i="20"/>
  <c r="G156" i="20"/>
  <c r="G144" i="20"/>
  <c r="G132" i="20"/>
  <c r="G120" i="20"/>
  <c r="G108" i="20"/>
  <c r="G96" i="20"/>
  <c r="G84" i="20"/>
  <c r="G72" i="20"/>
  <c r="G60" i="20"/>
  <c r="G48" i="20"/>
  <c r="G36" i="20"/>
  <c r="L18" i="20"/>
  <c r="F120" i="20"/>
  <c r="F96" i="20"/>
  <c r="F72" i="20"/>
  <c r="F48" i="20"/>
  <c r="F24" i="20"/>
  <c r="G126" i="20"/>
  <c r="F119" i="45"/>
  <c r="G13" i="45"/>
  <c r="F82" i="45"/>
  <c r="G122" i="45"/>
  <c r="F34" i="45"/>
  <c r="G14" i="45"/>
  <c r="G63" i="45"/>
  <c r="G15" i="45"/>
  <c r="G74" i="45"/>
  <c r="E46" i="45"/>
  <c r="G64" i="45"/>
  <c r="G160" i="45"/>
  <c r="E84" i="45"/>
  <c r="G17" i="45"/>
  <c r="G27" i="45"/>
  <c r="F47" i="45"/>
  <c r="G75" i="45"/>
  <c r="F95" i="45"/>
  <c r="G123" i="45"/>
  <c r="F143" i="45"/>
  <c r="E96" i="45"/>
  <c r="E83" i="45"/>
  <c r="E70" i="45"/>
  <c r="G99" i="45"/>
  <c r="G26" i="45"/>
  <c r="G101" i="45"/>
  <c r="G112" i="45"/>
  <c r="F142" i="45"/>
  <c r="E58" i="45"/>
  <c r="G38" i="45"/>
  <c r="G65" i="45"/>
  <c r="G86" i="45"/>
  <c r="G113" i="45"/>
  <c r="G134" i="45"/>
  <c r="G161" i="45"/>
  <c r="E108" i="45"/>
  <c r="E95" i="45"/>
  <c r="E82" i="45"/>
  <c r="G52" i="45"/>
  <c r="F131" i="45"/>
  <c r="G53" i="45"/>
  <c r="G16" i="45"/>
  <c r="F94" i="45"/>
  <c r="E71" i="45"/>
  <c r="F19" i="45"/>
  <c r="G28" i="45"/>
  <c r="F58" i="45"/>
  <c r="G76" i="45"/>
  <c r="F106" i="45"/>
  <c r="G124" i="45"/>
  <c r="F154" i="45"/>
  <c r="E120" i="45"/>
  <c r="E94" i="45"/>
  <c r="L10" i="45"/>
  <c r="P7" i="45"/>
  <c r="F22" i="45"/>
  <c r="G40" i="45"/>
  <c r="F70" i="45"/>
  <c r="G88" i="45"/>
  <c r="G136" i="45"/>
  <c r="E156" i="45"/>
  <c r="E143" i="45"/>
  <c r="E130" i="45"/>
  <c r="E12" i="45"/>
  <c r="L11" i="45"/>
  <c r="G29" i="45"/>
  <c r="G146" i="45"/>
  <c r="E144" i="45"/>
  <c r="G51" i="45"/>
  <c r="G147" i="45"/>
  <c r="E24" i="45"/>
  <c r="E11" i="45"/>
  <c r="G50" i="45"/>
  <c r="G98" i="45"/>
  <c r="G41" i="45"/>
  <c r="G89" i="45"/>
  <c r="G110" i="45"/>
  <c r="G137" i="45"/>
  <c r="G158" i="45"/>
  <c r="E154" i="45"/>
  <c r="E36" i="45"/>
  <c r="E23" i="45"/>
  <c r="E10" i="45"/>
  <c r="E68" i="45"/>
  <c r="E56" i="45"/>
  <c r="E44" i="45"/>
  <c r="E32" i="45"/>
  <c r="E20" i="45"/>
  <c r="G77" i="45"/>
  <c r="F71" i="45"/>
  <c r="G148" i="45"/>
  <c r="E48" i="45"/>
  <c r="E35" i="45"/>
  <c r="G162" i="45"/>
  <c r="G156" i="45"/>
  <c r="G132" i="45"/>
  <c r="G120" i="45"/>
  <c r="G108" i="45"/>
  <c r="G96" i="45"/>
  <c r="G84" i="45"/>
  <c r="G72" i="45"/>
  <c r="G60" i="45"/>
  <c r="G48" i="45"/>
  <c r="G36" i="45"/>
  <c r="G24" i="45"/>
  <c r="G159" i="45"/>
  <c r="E60" i="45"/>
  <c r="E47" i="45"/>
  <c r="E166" i="45"/>
  <c r="F23" i="45"/>
  <c r="F35" i="45"/>
  <c r="F83" i="45"/>
  <c r="E72" i="45"/>
  <c r="E59" i="45"/>
  <c r="E231" i="13"/>
  <c r="E219" i="13"/>
  <c r="E207" i="13"/>
  <c r="E195" i="13"/>
  <c r="E183" i="13"/>
  <c r="E171" i="13"/>
  <c r="E159" i="13"/>
  <c r="E147" i="13"/>
  <c r="E135" i="13"/>
  <c r="E123" i="13"/>
  <c r="E111" i="13"/>
  <c r="E99" i="13"/>
  <c r="E87" i="13"/>
  <c r="E75" i="13"/>
  <c r="E63" i="13"/>
  <c r="E51" i="13"/>
  <c r="E39" i="13"/>
  <c r="E27" i="13"/>
  <c r="E15" i="13"/>
  <c r="E230" i="13"/>
  <c r="E218" i="13"/>
  <c r="E206" i="13"/>
  <c r="E194" i="13"/>
  <c r="E182" i="13"/>
  <c r="E170" i="13"/>
  <c r="E158" i="13"/>
  <c r="E146" i="13"/>
  <c r="E134" i="13"/>
  <c r="E122" i="13"/>
  <c r="E110" i="13"/>
  <c r="E98" i="13"/>
  <c r="E86" i="13"/>
  <c r="E74" i="13"/>
  <c r="E62" i="13"/>
  <c r="E50" i="13"/>
  <c r="E38" i="13"/>
  <c r="E26" i="13"/>
  <c r="E14" i="13"/>
  <c r="G225" i="13"/>
  <c r="G213" i="13"/>
  <c r="G201" i="13"/>
  <c r="G189" i="13"/>
  <c r="G177" i="13"/>
  <c r="G165" i="13"/>
  <c r="G153" i="13"/>
  <c r="G141" i="13"/>
  <c r="G129" i="13"/>
  <c r="G117" i="13"/>
  <c r="G105" i="13"/>
  <c r="G93" i="13"/>
  <c r="G81" i="13"/>
  <c r="G69" i="13"/>
  <c r="G57" i="13"/>
  <c r="G45" i="13"/>
  <c r="G33" i="13"/>
  <c r="G21" i="13"/>
  <c r="G199" i="13"/>
  <c r="G151" i="13"/>
  <c r="G43" i="13"/>
  <c r="G234" i="13"/>
  <c r="G222" i="13"/>
  <c r="G210" i="13"/>
  <c r="G198" i="13"/>
  <c r="G186" i="13"/>
  <c r="G174" i="13"/>
  <c r="G162" i="13"/>
  <c r="G150" i="13"/>
  <c r="G138" i="13"/>
  <c r="G126" i="13"/>
  <c r="G114" i="13"/>
  <c r="G102" i="13"/>
  <c r="G90" i="13"/>
  <c r="G78" i="13"/>
  <c r="G66" i="13"/>
  <c r="G54" i="13"/>
  <c r="G42" i="13"/>
  <c r="G30" i="13"/>
  <c r="G18" i="13"/>
  <c r="G223" i="13"/>
  <c r="G175" i="13"/>
  <c r="G103" i="13"/>
  <c r="G55" i="13"/>
  <c r="L14" i="13"/>
  <c r="G233" i="13"/>
  <c r="G221" i="13"/>
  <c r="G209" i="13"/>
  <c r="G197" i="13"/>
  <c r="G185" i="13"/>
  <c r="G173" i="13"/>
  <c r="G161" i="13"/>
  <c r="G149" i="13"/>
  <c r="G137" i="13"/>
  <c r="G125" i="13"/>
  <c r="G113" i="13"/>
  <c r="G101" i="13"/>
  <c r="G89" i="13"/>
  <c r="G77" i="13"/>
  <c r="G65" i="13"/>
  <c r="G53" i="13"/>
  <c r="G41" i="13"/>
  <c r="G29" i="13"/>
  <c r="G17" i="13"/>
  <c r="G211" i="13"/>
  <c r="G163" i="13"/>
  <c r="G115" i="13"/>
  <c r="G91" i="13"/>
  <c r="G67" i="13"/>
  <c r="G19" i="13"/>
  <c r="G232" i="13"/>
  <c r="G220" i="13"/>
  <c r="G208" i="13"/>
  <c r="G196" i="13"/>
  <c r="G184" i="13"/>
  <c r="G172" i="13"/>
  <c r="G160" i="13"/>
  <c r="G148" i="13"/>
  <c r="G136" i="13"/>
  <c r="G124" i="13"/>
  <c r="G112" i="13"/>
  <c r="G100" i="13"/>
  <c r="G88" i="13"/>
  <c r="G76" i="13"/>
  <c r="G64" i="13"/>
  <c r="G52" i="13"/>
  <c r="G40" i="13"/>
  <c r="G28" i="13"/>
  <c r="G16" i="13"/>
  <c r="G187" i="13"/>
  <c r="G127" i="13"/>
  <c r="G79" i="13"/>
  <c r="G31" i="13"/>
  <c r="G231" i="13"/>
  <c r="G219" i="13"/>
  <c r="G207" i="13"/>
  <c r="G195" i="13"/>
  <c r="G183" i="13"/>
  <c r="G171" i="13"/>
  <c r="G159" i="13"/>
  <c r="G147" i="13"/>
  <c r="G135" i="13"/>
  <c r="G123" i="13"/>
  <c r="G111" i="13"/>
  <c r="G99" i="13"/>
  <c r="G87" i="13"/>
  <c r="G75" i="13"/>
  <c r="G63" i="13"/>
  <c r="G51" i="13"/>
  <c r="G39" i="13"/>
  <c r="G27" i="13"/>
  <c r="G15" i="13"/>
  <c r="L15" i="13"/>
  <c r="F231" i="13"/>
  <c r="F219" i="13"/>
  <c r="F207" i="13"/>
  <c r="F195" i="13"/>
  <c r="F183" i="13"/>
  <c r="F171" i="13"/>
  <c r="F159" i="13"/>
  <c r="F147" i="13"/>
  <c r="F135" i="13"/>
  <c r="F123" i="13"/>
  <c r="F111" i="13"/>
  <c r="F99" i="13"/>
  <c r="F87" i="13"/>
  <c r="F75" i="13"/>
  <c r="F63" i="13"/>
  <c r="F51" i="13"/>
  <c r="F39" i="13"/>
  <c r="F27" i="13"/>
  <c r="G230" i="13"/>
  <c r="G218" i="13"/>
  <c r="G206" i="13"/>
  <c r="G194" i="13"/>
  <c r="G182" i="13"/>
  <c r="G170" i="13"/>
  <c r="G158" i="13"/>
  <c r="G146" i="13"/>
  <c r="G134" i="13"/>
  <c r="G122" i="13"/>
  <c r="G110" i="13"/>
  <c r="G98" i="13"/>
  <c r="G86" i="13"/>
  <c r="G74" i="13"/>
  <c r="G62" i="13"/>
  <c r="G50" i="13"/>
  <c r="G38" i="13"/>
  <c r="G26" i="13"/>
  <c r="G139" i="13"/>
  <c r="G172" i="20"/>
  <c r="E167" i="20"/>
  <c r="F166" i="20"/>
  <c r="F178" i="20"/>
  <c r="G160" i="20"/>
  <c r="F154" i="20"/>
  <c r="G148" i="20"/>
  <c r="F142" i="20"/>
  <c r="G136" i="20"/>
  <c r="F130" i="20"/>
  <c r="G124" i="20"/>
  <c r="F118" i="20"/>
  <c r="G112" i="20"/>
  <c r="F106" i="20"/>
  <c r="G100" i="20"/>
  <c r="F94" i="20"/>
  <c r="G88" i="20"/>
  <c r="F82" i="20"/>
  <c r="G76" i="20"/>
  <c r="F70" i="20"/>
  <c r="G64" i="20"/>
  <c r="F58" i="20"/>
  <c r="G52" i="20"/>
  <c r="F46" i="20"/>
  <c r="G40" i="20"/>
  <c r="F34" i="20"/>
  <c r="G28" i="20"/>
  <c r="F22" i="20"/>
  <c r="L10" i="20"/>
  <c r="G16" i="20"/>
  <c r="E142" i="20"/>
  <c r="E165" i="20"/>
  <c r="G171" i="20"/>
  <c r="F165" i="20"/>
  <c r="F177" i="20"/>
  <c r="G166" i="20"/>
  <c r="G167" i="20"/>
  <c r="G159" i="20"/>
  <c r="E153" i="20"/>
  <c r="F153" i="20"/>
  <c r="G154" i="20"/>
  <c r="G155" i="20"/>
  <c r="E141" i="20"/>
  <c r="G147" i="20"/>
  <c r="F141" i="20"/>
  <c r="G142" i="20"/>
  <c r="G143" i="20"/>
  <c r="G135" i="20"/>
  <c r="E129" i="20"/>
  <c r="F129" i="20"/>
  <c r="G130" i="20"/>
  <c r="G131" i="20"/>
  <c r="E117" i="20"/>
  <c r="G123" i="20"/>
  <c r="F117" i="20"/>
  <c r="G118" i="20"/>
  <c r="G119" i="20"/>
  <c r="G111" i="20"/>
  <c r="E105" i="20"/>
  <c r="F105" i="20"/>
  <c r="G106" i="20"/>
  <c r="G107" i="20"/>
  <c r="G99" i="20"/>
  <c r="E93" i="20"/>
  <c r="F93" i="20"/>
  <c r="G94" i="20"/>
  <c r="G95" i="20"/>
  <c r="E81" i="20"/>
  <c r="G87" i="20"/>
  <c r="F81" i="20"/>
  <c r="G82" i="20"/>
  <c r="G83" i="20"/>
  <c r="G75" i="20"/>
  <c r="E69" i="20"/>
  <c r="F69" i="20"/>
  <c r="G70" i="20"/>
  <c r="G71" i="20"/>
  <c r="G63" i="20"/>
  <c r="E57" i="20"/>
  <c r="F57" i="20"/>
  <c r="G58" i="20"/>
  <c r="G59" i="20"/>
  <c r="G51" i="20"/>
  <c r="E45" i="20"/>
  <c r="F45" i="20"/>
  <c r="G46" i="20"/>
  <c r="G47" i="20"/>
  <c r="E33" i="20"/>
  <c r="G39" i="20"/>
  <c r="F33" i="20"/>
  <c r="G34" i="20"/>
  <c r="G35" i="20"/>
  <c r="G27" i="20"/>
  <c r="E21" i="20"/>
  <c r="F21" i="20"/>
  <c r="G22" i="20"/>
  <c r="G23" i="20"/>
  <c r="L9" i="20"/>
  <c r="G15" i="20"/>
  <c r="E9" i="20"/>
  <c r="E130" i="20"/>
  <c r="E82" i="20"/>
  <c r="E58" i="20"/>
  <c r="E46" i="20"/>
  <c r="E34" i="20"/>
  <c r="E158" i="20"/>
  <c r="E146" i="20"/>
  <c r="E134" i="20"/>
  <c r="E122" i="20"/>
  <c r="E110" i="20"/>
  <c r="E98" i="20"/>
  <c r="E86" i="20"/>
  <c r="E74" i="20"/>
  <c r="E62" i="20"/>
  <c r="E50" i="20"/>
  <c r="E38" i="20"/>
  <c r="E26" i="20"/>
  <c r="E14" i="20"/>
  <c r="E145" i="20"/>
  <c r="E121" i="20"/>
  <c r="E97" i="20"/>
  <c r="E73" i="20"/>
  <c r="E49" i="20"/>
  <c r="E25" i="20"/>
  <c r="E156" i="20"/>
  <c r="E144" i="20"/>
  <c r="E132" i="20"/>
  <c r="E120" i="20"/>
  <c r="E108" i="20"/>
  <c r="E96" i="20"/>
  <c r="E84" i="20"/>
  <c r="E72" i="20"/>
  <c r="E60" i="20"/>
  <c r="E48" i="20"/>
  <c r="E36" i="20"/>
  <c r="E24" i="20"/>
  <c r="E12" i="20"/>
  <c r="G165" i="20"/>
  <c r="G153" i="20"/>
  <c r="G141" i="20"/>
  <c r="G129" i="20"/>
  <c r="G117" i="20"/>
  <c r="G105" i="20"/>
  <c r="G93" i="20"/>
  <c r="G81" i="20"/>
  <c r="G69" i="20"/>
  <c r="G57" i="20"/>
  <c r="G45" i="20"/>
  <c r="G33" i="20"/>
  <c r="G21" i="20"/>
  <c r="L7" i="20"/>
  <c r="L11" i="20"/>
  <c r="L15" i="20"/>
  <c r="E157" i="20"/>
  <c r="E133" i="20"/>
  <c r="E109" i="20"/>
  <c r="E85" i="20"/>
  <c r="E61" i="20"/>
  <c r="E37" i="20"/>
  <c r="E13" i="20"/>
  <c r="E155" i="20"/>
  <c r="E143" i="20"/>
  <c r="E131" i="20"/>
  <c r="E119" i="20"/>
  <c r="E107" i="20"/>
  <c r="E95" i="20"/>
  <c r="E83" i="20"/>
  <c r="E71" i="20"/>
  <c r="E59" i="20"/>
  <c r="E47" i="20"/>
  <c r="E35" i="20"/>
  <c r="E23" i="20"/>
  <c r="E11" i="20"/>
  <c r="G164" i="20"/>
  <c r="G152" i="20"/>
  <c r="G140" i="20"/>
  <c r="G128" i="20"/>
  <c r="G116" i="20"/>
  <c r="G104" i="20"/>
  <c r="G92" i="20"/>
  <c r="G80" i="20"/>
  <c r="G68" i="20"/>
  <c r="G56" i="20"/>
  <c r="G44" i="20"/>
  <c r="G32" i="20"/>
  <c r="G20" i="20"/>
  <c r="E164" i="20"/>
  <c r="E116" i="20"/>
  <c r="E68" i="20"/>
  <c r="E20" i="20"/>
  <c r="G149" i="20"/>
  <c r="G113" i="20"/>
  <c r="G77" i="20"/>
  <c r="G29" i="20"/>
  <c r="E8" i="20"/>
  <c r="E163" i="20"/>
  <c r="E151" i="20"/>
  <c r="E139" i="20"/>
  <c r="E127" i="20"/>
  <c r="E115" i="20"/>
  <c r="E103" i="20"/>
  <c r="E91" i="20"/>
  <c r="E79" i="20"/>
  <c r="E67" i="20"/>
  <c r="E55" i="20"/>
  <c r="E43" i="20"/>
  <c r="E31" i="20"/>
  <c r="E19" i="20"/>
  <c r="E140" i="20"/>
  <c r="E92" i="20"/>
  <c r="E56" i="20"/>
  <c r="G161" i="20"/>
  <c r="G137" i="20"/>
  <c r="G101" i="20"/>
  <c r="G89" i="20"/>
  <c r="G65" i="20"/>
  <c r="G53" i="20"/>
  <c r="G41" i="20"/>
  <c r="G17" i="20"/>
  <c r="E162" i="20"/>
  <c r="E150" i="20"/>
  <c r="E138" i="20"/>
  <c r="E126" i="20"/>
  <c r="E114" i="20"/>
  <c r="E102" i="20"/>
  <c r="E90" i="20"/>
  <c r="E78" i="20"/>
  <c r="E66" i="20"/>
  <c r="E54" i="20"/>
  <c r="E42" i="20"/>
  <c r="E30" i="20"/>
  <c r="E18" i="20"/>
  <c r="F172" i="20"/>
  <c r="F160" i="20"/>
  <c r="F148" i="20"/>
  <c r="F136" i="20"/>
  <c r="F124" i="20"/>
  <c r="F112" i="20"/>
  <c r="F100" i="20"/>
  <c r="F88" i="20"/>
  <c r="F76" i="20"/>
  <c r="F64" i="20"/>
  <c r="F52" i="20"/>
  <c r="F40" i="20"/>
  <c r="F28" i="20"/>
  <c r="L13" i="20"/>
  <c r="L17" i="20"/>
  <c r="E152" i="20"/>
  <c r="E104" i="20"/>
  <c r="E44" i="20"/>
  <c r="F171" i="20"/>
  <c r="F159" i="20"/>
  <c r="F147" i="20"/>
  <c r="F135" i="20"/>
  <c r="F123" i="20"/>
  <c r="F111" i="20"/>
  <c r="F99" i="20"/>
  <c r="F87" i="20"/>
  <c r="F75" i="20"/>
  <c r="F63" i="20"/>
  <c r="F51" i="20"/>
  <c r="F39" i="20"/>
  <c r="F27" i="20"/>
  <c r="G170" i="20"/>
  <c r="G158" i="20"/>
  <c r="G146" i="20"/>
  <c r="G134" i="20"/>
  <c r="G122" i="20"/>
  <c r="G110" i="20"/>
  <c r="G98" i="20"/>
  <c r="G86" i="20"/>
  <c r="G74" i="20"/>
  <c r="G62" i="20"/>
  <c r="G50" i="20"/>
  <c r="G38" i="20"/>
  <c r="G26" i="20"/>
  <c r="G14" i="20"/>
  <c r="G90" i="20"/>
  <c r="G78" i="20"/>
  <c r="G66" i="20"/>
  <c r="G54" i="20"/>
  <c r="G42" i="20"/>
  <c r="G30" i="20"/>
  <c r="F170" i="20"/>
  <c r="F50" i="20"/>
  <c r="P8" i="20"/>
  <c r="E128" i="20"/>
  <c r="E80" i="20"/>
  <c r="E32" i="20"/>
  <c r="G125" i="20"/>
  <c r="F169" i="20"/>
  <c r="G24" i="20"/>
  <c r="G25" i="45"/>
  <c r="G37" i="45"/>
  <c r="G67" i="45"/>
  <c r="G91" i="45"/>
  <c r="G109" i="45"/>
  <c r="G133" i="45"/>
  <c r="G157" i="45"/>
  <c r="P8" i="45"/>
  <c r="G44" i="45"/>
  <c r="G166" i="45"/>
  <c r="G20" i="45"/>
  <c r="G68" i="45"/>
  <c r="G80" i="45"/>
  <c r="G92" i="45"/>
  <c r="G104" i="45"/>
  <c r="G116" i="45"/>
  <c r="G128" i="45"/>
  <c r="G140" i="45"/>
  <c r="G152" i="45"/>
  <c r="G164" i="45"/>
  <c r="P9" i="45"/>
  <c r="G19" i="45"/>
  <c r="G49" i="45"/>
  <c r="G73" i="45"/>
  <c r="G97" i="45"/>
  <c r="G121" i="45"/>
  <c r="G151" i="45"/>
  <c r="G32" i="45"/>
  <c r="G33" i="45"/>
  <c r="G57" i="45"/>
  <c r="G105" i="45"/>
  <c r="G129" i="45"/>
  <c r="G141" i="45"/>
  <c r="G153" i="45"/>
  <c r="G165" i="45"/>
  <c r="L18" i="45"/>
  <c r="G55" i="45"/>
  <c r="G85" i="45"/>
  <c r="G139" i="45"/>
  <c r="G21" i="45"/>
  <c r="G22" i="45"/>
  <c r="G34" i="45"/>
  <c r="G46" i="45"/>
  <c r="G58" i="45"/>
  <c r="G70" i="45"/>
  <c r="G82" i="45"/>
  <c r="G94" i="45"/>
  <c r="G106" i="45"/>
  <c r="G118" i="45"/>
  <c r="G130" i="45"/>
  <c r="G142" i="45"/>
  <c r="G154" i="45"/>
  <c r="G43" i="45"/>
  <c r="G79" i="45"/>
  <c r="G115" i="45"/>
  <c r="G163" i="45"/>
  <c r="G69" i="45"/>
  <c r="G93" i="45"/>
  <c r="G117" i="45"/>
  <c r="G23" i="45"/>
  <c r="G35" i="45"/>
  <c r="G47" i="45"/>
  <c r="G59" i="45"/>
  <c r="G71" i="45"/>
  <c r="G83" i="45"/>
  <c r="G95" i="45"/>
  <c r="G107" i="45"/>
  <c r="G119" i="45"/>
  <c r="G131" i="45"/>
  <c r="G143" i="45"/>
  <c r="G155" i="45"/>
  <c r="L7" i="45"/>
  <c r="G31" i="45"/>
  <c r="G61" i="45"/>
  <c r="G103" i="45"/>
  <c r="G127" i="45"/>
  <c r="G145" i="45"/>
  <c r="P10" i="45"/>
  <c r="G45" i="45"/>
  <c r="G81" i="45"/>
  <c r="F30" i="45"/>
  <c r="F42" i="45"/>
  <c r="F54" i="45"/>
  <c r="F66" i="45"/>
  <c r="F78" i="45"/>
  <c r="F90" i="45"/>
  <c r="F102" i="45"/>
  <c r="F114" i="45"/>
  <c r="F126" i="45"/>
  <c r="F138" i="45"/>
  <c r="F150" i="45"/>
  <c r="F162" i="45"/>
  <c r="G56" i="45"/>
  <c r="G30" i="45"/>
  <c r="G42" i="45"/>
  <c r="G54" i="45"/>
  <c r="G66" i="45"/>
  <c r="G78" i="45"/>
  <c r="G90" i="45"/>
  <c r="G102" i="45"/>
  <c r="G114" i="45"/>
  <c r="G126" i="45"/>
  <c r="G138" i="45"/>
  <c r="G144" i="45"/>
  <c r="G150" i="45"/>
  <c r="E179" i="24"/>
  <c r="E57" i="24"/>
  <c r="E35" i="24"/>
  <c r="E19" i="24"/>
  <c r="L7" i="24"/>
  <c r="L8" i="24"/>
  <c r="L9" i="24"/>
  <c r="F32" i="24"/>
  <c r="E93" i="24"/>
  <c r="E71" i="24"/>
  <c r="L10" i="24"/>
  <c r="E155" i="24"/>
  <c r="E33" i="24"/>
  <c r="E153" i="24"/>
  <c r="E131" i="24"/>
  <c r="E89" i="24"/>
  <c r="L11" i="24"/>
  <c r="E149" i="24"/>
  <c r="E47" i="24"/>
  <c r="F80" i="24"/>
  <c r="L12" i="24"/>
  <c r="E129" i="24"/>
  <c r="E107" i="24"/>
  <c r="F41" i="24"/>
  <c r="L14" i="24"/>
  <c r="E165" i="24"/>
  <c r="E143" i="24"/>
  <c r="E161" i="24"/>
  <c r="E59" i="24"/>
  <c r="L18" i="24"/>
  <c r="E181" i="24"/>
  <c r="E169" i="24"/>
  <c r="E157" i="24"/>
  <c r="E145" i="24"/>
  <c r="E133" i="24"/>
  <c r="E121" i="24"/>
  <c r="E109" i="24"/>
  <c r="E97" i="24"/>
  <c r="E85" i="24"/>
  <c r="E73" i="24"/>
  <c r="E61" i="24"/>
  <c r="E49" i="24"/>
  <c r="E37" i="24"/>
  <c r="E25" i="24"/>
  <c r="E13" i="24"/>
  <c r="E180" i="24"/>
  <c r="E168" i="24"/>
  <c r="E156" i="24"/>
  <c r="E144" i="24"/>
  <c r="E132" i="24"/>
  <c r="E120" i="24"/>
  <c r="E108" i="24"/>
  <c r="E96" i="24"/>
  <c r="E84" i="24"/>
  <c r="E72" i="24"/>
  <c r="E60" i="24"/>
  <c r="E48" i="24"/>
  <c r="E36" i="24"/>
  <c r="E24" i="24"/>
  <c r="E188" i="24"/>
  <c r="E176" i="24"/>
  <c r="E164" i="24"/>
  <c r="E152" i="24"/>
  <c r="E140" i="24"/>
  <c r="E128" i="24"/>
  <c r="E116" i="24"/>
  <c r="E104" i="24"/>
  <c r="E92" i="24"/>
  <c r="E80" i="24"/>
  <c r="E68" i="24"/>
  <c r="E56" i="24"/>
  <c r="E44" i="24"/>
  <c r="E32" i="24"/>
  <c r="E20" i="24"/>
  <c r="E187" i="24"/>
  <c r="E175" i="24"/>
  <c r="E163" i="24"/>
  <c r="E151" i="24"/>
  <c r="E139" i="24"/>
  <c r="E127" i="24"/>
  <c r="E115" i="24"/>
  <c r="E103" i="24"/>
  <c r="E91" i="24"/>
  <c r="E79" i="24"/>
  <c r="E67" i="24"/>
  <c r="E55" i="24"/>
  <c r="E43" i="24"/>
  <c r="E31" i="24"/>
  <c r="E186" i="24"/>
  <c r="E174" i="24"/>
  <c r="E162" i="24"/>
  <c r="E150" i="24"/>
  <c r="E138" i="24"/>
  <c r="E126" i="24"/>
  <c r="E114" i="24"/>
  <c r="E102" i="24"/>
  <c r="E90" i="24"/>
  <c r="E78" i="24"/>
  <c r="E66" i="24"/>
  <c r="E54" i="24"/>
  <c r="E42" i="24"/>
  <c r="E30" i="24"/>
  <c r="K15" i="13"/>
  <c r="J8" i="24"/>
  <c r="K26" i="46"/>
  <c r="J8" i="20"/>
  <c r="J16" i="20"/>
  <c r="K8" i="20"/>
  <c r="J15" i="13"/>
  <c r="K17" i="24"/>
  <c r="J17" i="13"/>
  <c r="K23" i="46"/>
  <c r="J7" i="45"/>
  <c r="J14" i="24"/>
  <c r="J12" i="45"/>
  <c r="J13" i="20"/>
  <c r="J10" i="24"/>
  <c r="J14" i="20"/>
  <c r="K15" i="45"/>
  <c r="K13" i="20"/>
  <c r="J9" i="20"/>
  <c r="K11" i="20"/>
  <c r="K18" i="24"/>
  <c r="J10" i="45"/>
  <c r="J15" i="20"/>
  <c r="K25" i="46"/>
  <c r="K10" i="45"/>
  <c r="K16" i="20"/>
  <c r="K14" i="13"/>
  <c r="K24" i="46"/>
  <c r="J25" i="46"/>
  <c r="J24" i="46"/>
  <c r="J34" i="46"/>
  <c r="J7" i="20"/>
  <c r="J16" i="13"/>
  <c r="J28" i="46"/>
  <c r="J33" i="46"/>
  <c r="K12" i="20"/>
  <c r="K15" i="24"/>
  <c r="K7" i="45"/>
  <c r="K17" i="45"/>
  <c r="K14" i="24"/>
  <c r="J29" i="46"/>
  <c r="J14" i="45"/>
  <c r="K16" i="13"/>
  <c r="J32" i="46"/>
  <c r="J27" i="46"/>
  <c r="J11" i="20"/>
  <c r="J18" i="45"/>
  <c r="K11" i="45"/>
  <c r="K9" i="20"/>
  <c r="K15" i="20"/>
  <c r="J9" i="24"/>
  <c r="K18" i="20"/>
  <c r="J30" i="46"/>
  <c r="K29" i="46"/>
  <c r="K32" i="46"/>
  <c r="J7" i="24"/>
  <c r="J15" i="24"/>
  <c r="K27" i="46"/>
  <c r="K7" i="24"/>
  <c r="K14" i="45"/>
  <c r="K13" i="24"/>
  <c r="K17" i="20"/>
  <c r="J23" i="46"/>
  <c r="K12" i="24"/>
  <c r="K31" i="46"/>
  <c r="J18" i="24"/>
  <c r="K10" i="24"/>
  <c r="J12" i="20"/>
  <c r="J17" i="45"/>
  <c r="K18" i="45"/>
  <c r="J17" i="20"/>
  <c r="K17" i="13"/>
  <c r="J16" i="24"/>
  <c r="J15" i="45"/>
  <c r="K8" i="24"/>
  <c r="K28" i="46"/>
  <c r="K34" i="46"/>
  <c r="K14" i="20"/>
  <c r="J13" i="24"/>
  <c r="K33" i="46"/>
  <c r="K12" i="45"/>
  <c r="J12" i="24"/>
  <c r="K10" i="20"/>
  <c r="K11" i="24"/>
  <c r="J31" i="46"/>
  <c r="J10" i="20"/>
  <c r="K9" i="24"/>
  <c r="J18" i="20"/>
  <c r="K30" i="46"/>
  <c r="J26" i="46"/>
  <c r="K16" i="24"/>
  <c r="J11" i="24"/>
  <c r="BT42" i="50" l="1"/>
  <c r="BT89" i="50"/>
  <c r="BT103" i="50"/>
  <c r="BT23" i="50"/>
  <c r="BT36" i="50"/>
  <c r="BT122" i="50"/>
  <c r="BT142" i="50"/>
  <c r="BT61" i="50"/>
  <c r="BT104" i="50"/>
  <c r="BT74" i="50"/>
  <c r="BT105" i="50"/>
  <c r="BT146" i="50"/>
  <c r="BT128" i="50"/>
  <c r="BT21" i="50"/>
  <c r="BT73" i="50"/>
  <c r="BT49" i="50"/>
  <c r="BT50" i="50"/>
  <c r="BT138" i="50"/>
  <c r="BT125" i="50"/>
  <c r="BT66" i="50"/>
  <c r="BT111" i="50"/>
  <c r="BT154" i="50"/>
  <c r="BT162" i="50"/>
  <c r="BT25" i="50"/>
  <c r="BT90" i="50"/>
  <c r="BT100" i="50"/>
  <c r="BT80" i="50"/>
  <c r="BT88" i="50"/>
  <c r="BT32" i="50"/>
  <c r="BT62" i="50"/>
  <c r="BT121" i="50"/>
  <c r="BT124" i="50"/>
  <c r="BT120" i="50"/>
  <c r="BT70" i="50"/>
  <c r="BT35" i="50"/>
  <c r="BT47" i="50"/>
  <c r="BT134" i="50"/>
  <c r="BT57" i="50"/>
  <c r="BT18" i="50"/>
  <c r="BT45" i="50"/>
  <c r="BT14" i="50"/>
  <c r="BT157" i="50"/>
  <c r="BT118" i="50"/>
  <c r="BT84" i="50"/>
  <c r="BT150" i="50"/>
  <c r="BT33" i="50"/>
  <c r="BT116" i="50"/>
  <c r="BT28" i="50"/>
  <c r="BT107" i="50"/>
  <c r="BT132" i="50"/>
  <c r="BT109" i="50"/>
  <c r="BT82" i="50"/>
  <c r="BT123" i="50"/>
  <c r="BT58" i="50"/>
  <c r="BT31" i="50"/>
  <c r="BT112" i="50"/>
  <c r="BT143" i="50"/>
  <c r="BT54" i="50"/>
  <c r="BT93" i="50"/>
  <c r="BT161" i="50"/>
  <c r="BT37" i="50"/>
  <c r="BT106" i="50"/>
  <c r="BT30" i="50"/>
  <c r="BT38" i="50"/>
  <c r="BT152" i="50"/>
  <c r="BT137" i="50"/>
  <c r="BT26" i="50"/>
  <c r="BT140" i="50"/>
  <c r="BT148" i="50"/>
  <c r="BT133" i="50"/>
  <c r="BT75" i="50"/>
  <c r="BT53" i="50"/>
  <c r="BT117" i="50"/>
  <c r="BT94" i="50"/>
  <c r="BT20" i="50"/>
  <c r="BT135" i="50"/>
  <c r="BT108" i="50"/>
  <c r="BT83" i="50"/>
  <c r="BT48" i="50"/>
  <c r="BT136" i="50"/>
  <c r="BT16" i="50"/>
  <c r="BT147" i="50"/>
  <c r="BT65" i="50"/>
  <c r="BT22" i="50"/>
  <c r="BT41" i="50"/>
  <c r="BT119" i="50"/>
  <c r="BT81" i="50"/>
  <c r="BT149" i="50"/>
  <c r="BT56" i="50"/>
  <c r="BT46" i="50"/>
  <c r="BT145" i="50"/>
  <c r="BT44" i="50"/>
  <c r="BT52" i="50"/>
  <c r="BT59" i="50"/>
  <c r="BT12" i="50"/>
  <c r="BT72" i="50"/>
  <c r="BT71" i="50"/>
  <c r="BT77" i="50"/>
  <c r="BT127" i="50"/>
  <c r="BT86" i="50"/>
  <c r="BT85" i="50"/>
  <c r="BT51" i="50"/>
  <c r="BT96" i="50"/>
  <c r="BT164" i="50"/>
  <c r="BT17" i="50"/>
  <c r="BT163" i="50"/>
  <c r="BT160" i="50"/>
  <c r="BT151" i="50"/>
  <c r="BT159" i="50"/>
  <c r="BT126" i="50"/>
  <c r="BT29" i="50"/>
  <c r="BT13" i="50"/>
  <c r="BT78" i="50"/>
  <c r="BT97" i="50"/>
  <c r="BT129" i="50"/>
  <c r="BT115" i="50"/>
  <c r="BT34" i="50"/>
  <c r="BT92" i="50"/>
  <c r="BT99" i="50"/>
  <c r="BT91" i="50"/>
  <c r="BT87" i="50"/>
  <c r="BT113" i="50"/>
  <c r="BT68" i="50"/>
  <c r="BT76" i="50"/>
  <c r="BT95" i="50"/>
  <c r="BT55" i="50"/>
  <c r="BT64" i="50"/>
  <c r="BT101" i="50"/>
  <c r="BT60" i="50"/>
  <c r="BT27" i="50"/>
  <c r="BT24" i="50"/>
  <c r="BT141" i="50"/>
  <c r="BT79" i="50"/>
  <c r="BT63" i="50"/>
  <c r="BT40" i="50"/>
  <c r="BT114" i="50"/>
  <c r="BT39" i="50"/>
  <c r="BT98" i="50"/>
  <c r="BT102" i="50"/>
  <c r="BT110" i="50"/>
  <c r="BT144" i="50"/>
  <c r="BT158" i="50"/>
  <c r="BT67" i="50"/>
  <c r="BT69" i="50"/>
  <c r="BT153" i="50"/>
  <c r="BT139" i="50"/>
  <c r="BT43" i="50"/>
  <c r="BT15" i="50"/>
  <c r="BT130" i="50"/>
  <c r="BT131" i="50"/>
  <c r="BT19" i="50"/>
  <c r="BT156" i="50"/>
  <c r="BT155" i="50"/>
  <c r="L73" i="50"/>
  <c r="L81" i="50"/>
  <c r="AR70" i="50"/>
  <c r="BS15" i="50"/>
  <c r="BS16" i="50"/>
  <c r="BS13" i="50"/>
  <c r="L26" i="24"/>
  <c r="L27" i="24"/>
  <c r="L31" i="24"/>
  <c r="L23" i="24"/>
  <c r="L33" i="24"/>
  <c r="L30" i="24"/>
  <c r="L25" i="24"/>
  <c r="L24" i="24"/>
  <c r="L28" i="24"/>
  <c r="L32" i="24"/>
  <c r="L34" i="24"/>
  <c r="L31" i="45"/>
  <c r="L33" i="45"/>
  <c r="L32" i="45"/>
  <c r="L34" i="45"/>
  <c r="L24" i="45"/>
  <c r="L28" i="45"/>
  <c r="L35" i="45"/>
  <c r="L27" i="45"/>
  <c r="P27" i="45"/>
  <c r="L26" i="45"/>
  <c r="L30" i="45"/>
  <c r="L25" i="45"/>
  <c r="P28" i="45"/>
  <c r="P26" i="45"/>
  <c r="P25" i="45"/>
  <c r="L29" i="45"/>
  <c r="J27" i="45"/>
  <c r="K29" i="45"/>
  <c r="J25" i="45"/>
  <c r="J28" i="45"/>
  <c r="K24" i="45"/>
  <c r="J33" i="45"/>
  <c r="J33" i="24"/>
  <c r="J31" i="24"/>
  <c r="J27" i="24"/>
  <c r="K32" i="45"/>
  <c r="K33" i="45"/>
  <c r="J34" i="45"/>
  <c r="J31" i="45"/>
  <c r="K24" i="24"/>
  <c r="K34" i="45"/>
  <c r="J29" i="45"/>
  <c r="K26" i="45"/>
  <c r="K31" i="45"/>
  <c r="K33" i="24"/>
  <c r="J26" i="45"/>
  <c r="K31" i="24"/>
  <c r="K35" i="45"/>
  <c r="J34" i="24"/>
  <c r="J32" i="45"/>
  <c r="K28" i="24"/>
  <c r="J28" i="24"/>
  <c r="K26" i="24"/>
  <c r="J30" i="45"/>
  <c r="J24" i="24"/>
  <c r="J24" i="45"/>
  <c r="J23" i="24"/>
  <c r="K27" i="45"/>
  <c r="K34" i="24"/>
  <c r="K32" i="24"/>
  <c r="K23" i="24"/>
  <c r="K30" i="45"/>
  <c r="J32" i="24"/>
  <c r="J25" i="24"/>
  <c r="K30" i="24"/>
  <c r="J30" i="24"/>
  <c r="J26" i="24"/>
  <c r="K28" i="45"/>
  <c r="K25" i="24"/>
  <c r="J35" i="45"/>
  <c r="K25" i="45"/>
  <c r="K27" i="24"/>
  <c r="AR71" i="50" l="1"/>
  <c r="P10" i="24"/>
  <c r="P9" i="24"/>
  <c r="P8" i="24"/>
  <c r="P7" i="24"/>
  <c r="P10" i="20"/>
  <c r="P9" i="20"/>
  <c r="L24" i="13"/>
  <c r="L25" i="13"/>
  <c r="L26" i="13"/>
  <c r="L27" i="13"/>
  <c r="L28" i="13"/>
  <c r="L29" i="13"/>
  <c r="L30" i="13"/>
  <c r="L31" i="13"/>
  <c r="L32" i="13"/>
  <c r="L33" i="13"/>
  <c r="L34" i="13"/>
  <c r="L23" i="13"/>
  <c r="P10" i="13"/>
  <c r="P9" i="13"/>
  <c r="P8" i="13"/>
  <c r="P7" i="13"/>
  <c r="J31" i="13"/>
  <c r="J25" i="13"/>
  <c r="K24" i="13"/>
  <c r="K29" i="13"/>
  <c r="K33" i="13"/>
  <c r="J33" i="13"/>
  <c r="K34" i="13"/>
  <c r="J27" i="13"/>
  <c r="K32" i="13"/>
  <c r="K28" i="13"/>
  <c r="J24" i="13"/>
  <c r="K25" i="13"/>
  <c r="J32" i="13"/>
  <c r="K30" i="13"/>
  <c r="J26" i="13"/>
  <c r="J34" i="13"/>
  <c r="J30" i="13"/>
  <c r="J23" i="13"/>
  <c r="K26" i="13"/>
  <c r="K31" i="13"/>
  <c r="J29" i="13"/>
  <c r="K23" i="13"/>
  <c r="K27" i="13"/>
  <c r="J28" i="13"/>
  <c r="AR72" i="50" l="1"/>
  <c r="A8" i="20"/>
  <c r="A9" i="20" s="1"/>
  <c r="A10" i="20" s="1"/>
  <c r="A8" i="13"/>
  <c r="A32" i="24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82" i="24" s="1"/>
  <c r="A83" i="24" s="1"/>
  <c r="A84" i="24" s="1"/>
  <c r="A85" i="24" s="1"/>
  <c r="A86" i="24" s="1"/>
  <c r="A87" i="24" s="1"/>
  <c r="A88" i="24" s="1"/>
  <c r="A89" i="24" s="1"/>
  <c r="A90" i="24" s="1"/>
  <c r="A91" i="24" s="1"/>
  <c r="A92" i="24" s="1"/>
  <c r="A93" i="24" s="1"/>
  <c r="A94" i="24" s="1"/>
  <c r="A95" i="24" s="1"/>
  <c r="A96" i="24" s="1"/>
  <c r="A97" i="24" s="1"/>
  <c r="A98" i="24" s="1"/>
  <c r="A99" i="24" s="1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170" i="24" s="1"/>
  <c r="A171" i="24" s="1"/>
  <c r="A172" i="24" s="1"/>
  <c r="A173" i="24" s="1"/>
  <c r="A174" i="24" s="1"/>
  <c r="A175" i="24" s="1"/>
  <c r="A176" i="24" s="1"/>
  <c r="A177" i="24" s="1"/>
  <c r="A178" i="24" s="1"/>
  <c r="A179" i="24" s="1"/>
  <c r="A180" i="24" s="1"/>
  <c r="A181" i="24" s="1"/>
  <c r="A182" i="24" s="1"/>
  <c r="A183" i="24" s="1"/>
  <c r="A184" i="24" s="1"/>
  <c r="A185" i="24" s="1"/>
  <c r="A186" i="24" s="1"/>
  <c r="A187" i="24" s="1"/>
  <c r="A188" i="24" s="1"/>
  <c r="A189" i="24" s="1"/>
  <c r="A190" i="24" s="1"/>
  <c r="A191" i="24" s="1"/>
  <c r="A192" i="24" s="1"/>
  <c r="A193" i="24" s="1"/>
  <c r="A194" i="24" s="1"/>
  <c r="A195" i="24" s="1"/>
  <c r="A196" i="24" s="1"/>
  <c r="A197" i="24" s="1"/>
  <c r="A198" i="24" s="1"/>
  <c r="A199" i="24" s="1"/>
  <c r="A200" i="24" s="1"/>
  <c r="A201" i="24" s="1"/>
  <c r="A202" i="24" s="1"/>
  <c r="A203" i="24" s="1"/>
  <c r="A204" i="24" s="1"/>
  <c r="A205" i="24" s="1"/>
  <c r="A206" i="24" s="1"/>
  <c r="A207" i="24" s="1"/>
  <c r="A208" i="24" s="1"/>
  <c r="A209" i="24" s="1"/>
  <c r="A210" i="24" s="1"/>
  <c r="A211" i="24" s="1"/>
  <c r="A212" i="24" s="1"/>
  <c r="A213" i="24" s="1"/>
  <c r="A214" i="24" s="1"/>
  <c r="A215" i="24" s="1"/>
  <c r="A216" i="24" s="1"/>
  <c r="A217" i="24" s="1"/>
  <c r="A218" i="24" s="1"/>
  <c r="A219" i="24" s="1"/>
  <c r="A220" i="24" s="1"/>
  <c r="A221" i="24" s="1"/>
  <c r="A222" i="24" s="1"/>
  <c r="A223" i="24" s="1"/>
  <c r="A224" i="24" s="1"/>
  <c r="A225" i="24" s="1"/>
  <c r="A226" i="24" s="1"/>
  <c r="A227" i="24" s="1"/>
  <c r="A228" i="24" s="1"/>
  <c r="A229" i="24" s="1"/>
  <c r="A230" i="24" s="1"/>
  <c r="A231" i="24" s="1"/>
  <c r="A232" i="24" s="1"/>
  <c r="A233" i="24" s="1"/>
  <c r="A234" i="24" s="1"/>
  <c r="A235" i="24" s="1"/>
  <c r="A236" i="24" s="1"/>
  <c r="A237" i="24" s="1"/>
  <c r="A238" i="24" s="1"/>
  <c r="A239" i="24" s="1"/>
  <c r="A240" i="24" s="1"/>
  <c r="A241" i="24" s="1"/>
  <c r="A242" i="24" s="1"/>
  <c r="A243" i="24" s="1"/>
  <c r="A244" i="24" s="1"/>
  <c r="A245" i="24" s="1"/>
  <c r="A246" i="24" s="1"/>
  <c r="A247" i="24" s="1"/>
  <c r="A248" i="24" s="1"/>
  <c r="A249" i="24" s="1"/>
  <c r="A250" i="24" s="1"/>
  <c r="A251" i="24" s="1"/>
  <c r="A252" i="24" s="1"/>
  <c r="A253" i="24" s="1"/>
  <c r="A254" i="24" s="1"/>
  <c r="A255" i="24" s="1"/>
  <c r="A256" i="24" s="1"/>
  <c r="A257" i="24" s="1"/>
  <c r="A258" i="24" s="1"/>
  <c r="AR73" i="50" l="1"/>
  <c r="AR74" i="50" s="1"/>
  <c r="AR75" i="50" s="1"/>
  <c r="AR76" i="50" s="1"/>
  <c r="AR77" i="50" s="1"/>
  <c r="AR78" i="50" s="1"/>
  <c r="AR79" i="50" s="1"/>
  <c r="AR80" i="50" s="1"/>
  <c r="AR81" i="50" s="1"/>
  <c r="AR82" i="50" s="1"/>
  <c r="AR83" i="50" s="1"/>
  <c r="AR84" i="50" s="1"/>
  <c r="AR85" i="50" s="1"/>
  <c r="AR86" i="50" s="1"/>
  <c r="AR87" i="50" s="1"/>
  <c r="AR88" i="50" s="1"/>
  <c r="AR89" i="50" s="1"/>
  <c r="AR90" i="50" s="1"/>
  <c r="AR91" i="50" s="1"/>
  <c r="AR92" i="50" s="1"/>
  <c r="AR93" i="50" s="1"/>
  <c r="AR94" i="50" s="1"/>
  <c r="AR95" i="50" s="1"/>
  <c r="AR96" i="50" s="1"/>
  <c r="AR97" i="50" s="1"/>
  <c r="AR98" i="50" s="1"/>
  <c r="AR99" i="50" s="1"/>
  <c r="AR100" i="50" s="1"/>
  <c r="AR101" i="50" s="1"/>
  <c r="AR102" i="50" s="1"/>
  <c r="AR103" i="50" s="1"/>
  <c r="AR104" i="50" s="1"/>
  <c r="AR105" i="50" s="1"/>
  <c r="AR106" i="50" s="1"/>
  <c r="AR107" i="50" s="1"/>
  <c r="AR108" i="50" s="1"/>
  <c r="AR109" i="50" s="1"/>
  <c r="AR110" i="50" s="1"/>
  <c r="AR111" i="50" s="1"/>
  <c r="AR112" i="50" s="1"/>
  <c r="AR113" i="50" s="1"/>
  <c r="AR114" i="50" s="1"/>
  <c r="AR115" i="50" s="1"/>
  <c r="AR116" i="50" s="1"/>
  <c r="AR117" i="50" s="1"/>
  <c r="AR118" i="50" s="1"/>
  <c r="AR119" i="50" s="1"/>
  <c r="AR120" i="50" s="1"/>
  <c r="AR121" i="50" s="1"/>
  <c r="AR122" i="50" s="1"/>
  <c r="AR123" i="50" s="1"/>
  <c r="AR124" i="50" s="1"/>
  <c r="AR125" i="50" s="1"/>
  <c r="AR126" i="50" s="1"/>
  <c r="AR127" i="50" s="1"/>
  <c r="AR128" i="50" s="1"/>
  <c r="AR129" i="50" s="1"/>
  <c r="AR130" i="50" s="1"/>
  <c r="AR131" i="50" s="1"/>
  <c r="AR132" i="50" s="1"/>
  <c r="AR133" i="50" s="1"/>
  <c r="AR134" i="50" s="1"/>
  <c r="AR135" i="50" s="1"/>
  <c r="AR136" i="50" s="1"/>
  <c r="AR137" i="50" s="1"/>
  <c r="AR138" i="50" s="1"/>
  <c r="AR139" i="50" s="1"/>
  <c r="AR140" i="50" s="1"/>
  <c r="AR141" i="50" s="1"/>
  <c r="AR142" i="50" s="1"/>
  <c r="AR143" i="50" s="1"/>
  <c r="AR144" i="50" s="1"/>
  <c r="AR145" i="50" s="1"/>
  <c r="AR146" i="50" s="1"/>
  <c r="AR147" i="50" s="1"/>
  <c r="AR148" i="50" s="1"/>
  <c r="AR149" i="50" s="1"/>
  <c r="AR150" i="50" s="1"/>
  <c r="AR151" i="50" s="1"/>
  <c r="AR152" i="50" s="1"/>
  <c r="AR153" i="50" s="1"/>
  <c r="AR154" i="50" s="1"/>
  <c r="AR155" i="50" s="1"/>
  <c r="AR156" i="50" s="1"/>
  <c r="AR157" i="50" s="1"/>
  <c r="AR158" i="50" s="1"/>
  <c r="AR159" i="50" s="1"/>
  <c r="AR160" i="50" s="1"/>
  <c r="AR161" i="50" s="1"/>
  <c r="AR162" i="50" s="1"/>
  <c r="AR163" i="50" s="1"/>
  <c r="AR164" i="50" s="1"/>
  <c r="AR165" i="50" s="1"/>
  <c r="AR166" i="50" s="1"/>
  <c r="AR167" i="50" s="1"/>
  <c r="AR168" i="50" s="1"/>
  <c r="AR169" i="50" s="1"/>
  <c r="AR170" i="50" s="1"/>
  <c r="AR171" i="50" s="1"/>
  <c r="AR172" i="50" s="1"/>
  <c r="AR173" i="50" s="1"/>
  <c r="AR174" i="50" s="1"/>
  <c r="AR175" i="50" s="1"/>
  <c r="AR176" i="50" s="1"/>
  <c r="AR177" i="50" s="1"/>
  <c r="AR178" i="50" s="1"/>
  <c r="AR179" i="50" s="1"/>
  <c r="AR180" i="50" s="1"/>
  <c r="AR181" i="50" s="1"/>
  <c r="AR182" i="50" s="1"/>
  <c r="AR183" i="50" s="1"/>
  <c r="AR184" i="50" s="1"/>
  <c r="AR185" i="50" s="1"/>
  <c r="AR186" i="50" s="1"/>
  <c r="AR187" i="50" s="1"/>
  <c r="AR188" i="50" s="1"/>
  <c r="AR189" i="50" s="1"/>
  <c r="AR190" i="50" s="1"/>
  <c r="AR191" i="50" s="1"/>
  <c r="AR192" i="50" s="1"/>
  <c r="AR193" i="50" s="1"/>
  <c r="AR194" i="50" s="1"/>
  <c r="AR195" i="50" s="1"/>
  <c r="AR196" i="50" s="1"/>
  <c r="AR197" i="50" s="1"/>
  <c r="AR198" i="50" s="1"/>
  <c r="AR199" i="50" s="1"/>
  <c r="AR200" i="50" s="1"/>
  <c r="AR201" i="50" s="1"/>
  <c r="AR202" i="50" s="1"/>
  <c r="AR203" i="50" s="1"/>
  <c r="AR204" i="50" s="1"/>
  <c r="AR205" i="50" s="1"/>
  <c r="AR206" i="50" s="1"/>
  <c r="AR207" i="50" s="1"/>
  <c r="AR208" i="50" s="1"/>
  <c r="AR209" i="50" s="1"/>
  <c r="AR210" i="50" s="1"/>
  <c r="AR211" i="50" s="1"/>
  <c r="AR212" i="50" s="1"/>
  <c r="AR213" i="50" s="1"/>
  <c r="AR214" i="50" s="1"/>
  <c r="AR215" i="50" s="1"/>
  <c r="AR216" i="50" s="1"/>
  <c r="AR217" i="50" s="1"/>
  <c r="AR218" i="50" s="1"/>
  <c r="AR219" i="50" s="1"/>
  <c r="AR220" i="50" s="1"/>
  <c r="AR221" i="50" s="1"/>
  <c r="AR222" i="50" s="1"/>
  <c r="AR223" i="50" s="1"/>
  <c r="AR224" i="50" s="1"/>
  <c r="AR225" i="50" s="1"/>
  <c r="AR226" i="50" s="1"/>
  <c r="AR227" i="50" s="1"/>
  <c r="AR228" i="50" s="1"/>
  <c r="AR229" i="50" s="1"/>
  <c r="AR230" i="50" s="1"/>
  <c r="AR231" i="50" s="1"/>
  <c r="AR232" i="50" s="1"/>
  <c r="AR233" i="50" s="1"/>
  <c r="AR234" i="50" s="1"/>
  <c r="H74" i="50" s="1"/>
  <c r="I74" i="50" s="1"/>
  <c r="A11" i="20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A54" i="20" s="1"/>
  <c r="A55" i="20" s="1"/>
  <c r="A56" i="20" s="1"/>
  <c r="A57" i="20" s="1"/>
  <c r="A58" i="20" s="1"/>
  <c r="A59" i="20" s="1"/>
  <c r="A60" i="20" s="1"/>
  <c r="A61" i="20" s="1"/>
  <c r="A62" i="20" s="1"/>
  <c r="A63" i="20" s="1"/>
  <c r="A64" i="20" s="1"/>
  <c r="A65" i="20" s="1"/>
  <c r="A66" i="20" s="1"/>
  <c r="A67" i="20" s="1"/>
  <c r="A68" i="20" s="1"/>
  <c r="A69" i="20" s="1"/>
  <c r="A70" i="20" s="1"/>
  <c r="A71" i="20" s="1"/>
  <c r="A72" i="20" s="1"/>
  <c r="A73" i="20" s="1"/>
  <c r="A74" i="20" s="1"/>
  <c r="A75" i="20" s="1"/>
  <c r="A76" i="20" s="1"/>
  <c r="A77" i="20" s="1"/>
  <c r="A78" i="20" s="1"/>
  <c r="A79" i="20" s="1"/>
  <c r="A80" i="20" s="1"/>
  <c r="A81" i="20" s="1"/>
  <c r="A82" i="20" s="1"/>
  <c r="A83" i="20" s="1"/>
  <c r="A84" i="20" s="1"/>
  <c r="A85" i="20" s="1"/>
  <c r="A86" i="20" s="1"/>
  <c r="A87" i="20" s="1"/>
  <c r="A88" i="20" s="1"/>
  <c r="A89" i="20" s="1"/>
  <c r="A90" i="20" s="1"/>
  <c r="A91" i="20" s="1"/>
  <c r="A92" i="20" s="1"/>
  <c r="A93" i="20" s="1"/>
  <c r="A94" i="20" s="1"/>
  <c r="A95" i="20" s="1"/>
  <c r="A96" i="20" s="1"/>
  <c r="A97" i="20" s="1"/>
  <c r="A98" i="20" s="1"/>
  <c r="A99" i="20" s="1"/>
  <c r="A100" i="20" s="1"/>
  <c r="A101" i="20" s="1"/>
  <c r="A102" i="20" s="1"/>
  <c r="A103" i="20" s="1"/>
  <c r="A104" i="20" s="1"/>
  <c r="A105" i="20" s="1"/>
  <c r="A106" i="20" s="1"/>
  <c r="A107" i="20" s="1"/>
  <c r="A108" i="20" s="1"/>
  <c r="A109" i="20" s="1"/>
  <c r="A110" i="20" s="1"/>
  <c r="A111" i="20" s="1"/>
  <c r="A112" i="20" s="1"/>
  <c r="A113" i="20" s="1"/>
  <c r="A114" i="20" s="1"/>
  <c r="A115" i="20" s="1"/>
  <c r="A116" i="20" s="1"/>
  <c r="A117" i="20" s="1"/>
  <c r="A118" i="20" s="1"/>
  <c r="A119" i="20" s="1"/>
  <c r="A120" i="20" s="1"/>
  <c r="A121" i="20" s="1"/>
  <c r="A122" i="20" s="1"/>
  <c r="A123" i="20" s="1"/>
  <c r="A124" i="20" s="1"/>
  <c r="A125" i="20" s="1"/>
  <c r="A126" i="20" s="1"/>
  <c r="A127" i="20" s="1"/>
  <c r="A128" i="20" s="1"/>
  <c r="A129" i="20" s="1"/>
  <c r="A130" i="20" s="1"/>
  <c r="A131" i="20" s="1"/>
  <c r="A132" i="20" s="1"/>
  <c r="A133" i="20" s="1"/>
  <c r="A134" i="20" s="1"/>
  <c r="A135" i="20" s="1"/>
  <c r="A136" i="20" s="1"/>
  <c r="A137" i="20" s="1"/>
  <c r="A138" i="20" s="1"/>
  <c r="A139" i="20" s="1"/>
  <c r="A140" i="20" s="1"/>
  <c r="A141" i="20" s="1"/>
  <c r="A142" i="20" s="1"/>
  <c r="A143" i="20" s="1"/>
  <c r="A144" i="20" s="1"/>
  <c r="A145" i="20" s="1"/>
  <c r="A146" i="20" s="1"/>
  <c r="A147" i="20" s="1"/>
  <c r="A148" i="20" s="1"/>
  <c r="A149" i="20" s="1"/>
  <c r="A150" i="20" s="1"/>
  <c r="A151" i="20" s="1"/>
  <c r="A152" i="20" s="1"/>
  <c r="A153" i="20" s="1"/>
  <c r="A154" i="20" s="1"/>
  <c r="A155" i="20" s="1"/>
  <c r="A156" i="20" s="1"/>
  <c r="A157" i="20" s="1"/>
  <c r="A158" i="20" s="1"/>
  <c r="A159" i="20" s="1"/>
  <c r="A160" i="20" s="1"/>
  <c r="A161" i="20" s="1"/>
  <c r="A162" i="20" s="1"/>
  <c r="A163" i="20" s="1"/>
  <c r="A164" i="20" s="1"/>
  <c r="A165" i="20" s="1"/>
  <c r="A166" i="20" s="1"/>
  <c r="A167" i="20" s="1"/>
  <c r="A168" i="20" s="1"/>
  <c r="A169" i="20" s="1"/>
  <c r="A170" i="20" s="1"/>
  <c r="A171" i="20" s="1"/>
  <c r="A172" i="20" s="1"/>
  <c r="A173" i="20" s="1"/>
  <c r="A174" i="20" s="1"/>
  <c r="A175" i="20" s="1"/>
  <c r="A176" i="20" s="1"/>
  <c r="A177" i="20" s="1"/>
  <c r="A178" i="20" s="1"/>
  <c r="A179" i="20" s="1"/>
  <c r="A180" i="20" s="1"/>
  <c r="A181" i="20" s="1"/>
  <c r="A182" i="20" s="1"/>
  <c r="A183" i="20" s="1"/>
  <c r="A184" i="20" s="1"/>
  <c r="A185" i="20" s="1"/>
  <c r="A186" i="20" s="1"/>
  <c r="A187" i="20" s="1"/>
  <c r="A188" i="20" s="1"/>
  <c r="A189" i="20" s="1"/>
  <c r="A190" i="20" s="1"/>
  <c r="A191" i="20" s="1"/>
  <c r="A192" i="20" s="1"/>
  <c r="A193" i="20" s="1"/>
  <c r="A194" i="20" s="1"/>
  <c r="A195" i="20" s="1"/>
  <c r="A196" i="20" s="1"/>
  <c r="A197" i="20" s="1"/>
  <c r="A198" i="20" s="1"/>
  <c r="A199" i="20" s="1"/>
  <c r="A200" i="20" s="1"/>
  <c r="A201" i="20" s="1"/>
  <c r="A202" i="20" s="1"/>
  <c r="A203" i="20" s="1"/>
  <c r="A204" i="20" s="1"/>
  <c r="A205" i="20" s="1"/>
  <c r="A206" i="20" s="1"/>
  <c r="A207" i="20" s="1"/>
  <c r="A208" i="20" s="1"/>
  <c r="A209" i="20" s="1"/>
  <c r="A210" i="20" s="1"/>
  <c r="A211" i="20" s="1"/>
  <c r="A212" i="20" s="1"/>
  <c r="A213" i="20" s="1"/>
  <c r="A214" i="20" s="1"/>
  <c r="A215" i="20" s="1"/>
  <c r="A216" i="20" s="1"/>
  <c r="A217" i="20" s="1"/>
  <c r="A218" i="20" s="1"/>
  <c r="A219" i="20" s="1"/>
  <c r="A220" i="20" s="1"/>
  <c r="A221" i="20" s="1"/>
  <c r="A222" i="20" s="1"/>
  <c r="A223" i="20" s="1"/>
  <c r="A224" i="20" s="1"/>
  <c r="A225" i="20" s="1"/>
  <c r="A226" i="20" s="1"/>
  <c r="A227" i="20" s="1"/>
  <c r="A228" i="20" s="1"/>
  <c r="A229" i="20" s="1"/>
  <c r="A230" i="20" s="1"/>
  <c r="A231" i="20" s="1"/>
  <c r="A232" i="20" s="1"/>
  <c r="A233" i="20" s="1"/>
  <c r="A234" i="20" s="1"/>
  <c r="A9" i="13"/>
  <c r="L82" i="50" l="1"/>
  <c r="M82" i="50" s="1"/>
  <c r="L74" i="50"/>
  <c r="M74" i="50" s="1"/>
  <c r="H26" i="50"/>
  <c r="D25" i="50"/>
  <c r="L33" i="50"/>
  <c r="F26" i="50"/>
  <c r="N33" i="50"/>
  <c r="J25" i="50"/>
  <c r="N25" i="50"/>
  <c r="H25" i="50"/>
  <c r="D74" i="50"/>
  <c r="E74" i="50" s="1"/>
  <c r="H33" i="50"/>
  <c r="D26" i="50"/>
  <c r="F34" i="50"/>
  <c r="L34" i="50"/>
  <c r="H34" i="50"/>
  <c r="D34" i="50"/>
  <c r="J26" i="50"/>
  <c r="F33" i="50"/>
  <c r="L25" i="50"/>
  <c r="N26" i="50"/>
  <c r="O26" i="50" s="1"/>
  <c r="N34" i="50"/>
  <c r="J82" i="50"/>
  <c r="K82" i="50" s="1"/>
  <c r="F82" i="50"/>
  <c r="G82" i="50" s="1"/>
  <c r="N74" i="50"/>
  <c r="O74" i="50" s="1"/>
  <c r="H82" i="50"/>
  <c r="I82" i="50" s="1"/>
  <c r="N82" i="50"/>
  <c r="O82" i="50" s="1"/>
  <c r="J74" i="50"/>
  <c r="K74" i="50" s="1"/>
  <c r="J33" i="50"/>
  <c r="D82" i="50"/>
  <c r="E82" i="50" s="1"/>
  <c r="D33" i="50"/>
  <c r="F74" i="50"/>
  <c r="G74" i="50" s="1"/>
  <c r="F25" i="50"/>
  <c r="J34" i="50"/>
  <c r="L26" i="50"/>
  <c r="A10" i="13"/>
  <c r="E26" i="50" l="1"/>
  <c r="K34" i="50"/>
  <c r="M34" i="50"/>
  <c r="M26" i="50"/>
  <c r="O34" i="50"/>
  <c r="G26" i="50"/>
  <c r="E34" i="50"/>
  <c r="K26" i="50"/>
  <c r="I34" i="50"/>
  <c r="I26" i="50"/>
  <c r="G34" i="50"/>
  <c r="A11" i="13"/>
  <c r="A12" i="13" l="1"/>
  <c r="A13" i="13" l="1"/>
  <c r="A14" i="13" l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4" i="13" s="1"/>
  <c r="A105" i="13" s="1"/>
  <c r="A106" i="13" s="1"/>
  <c r="A107" i="13" s="1"/>
  <c r="A108" i="13" s="1"/>
  <c r="A109" i="13" s="1"/>
  <c r="A110" i="13" s="1"/>
  <c r="A111" i="13" s="1"/>
  <c r="A112" i="13" s="1"/>
  <c r="A113" i="13" s="1"/>
  <c r="A114" i="13" s="1"/>
  <c r="A115" i="13" s="1"/>
  <c r="A116" i="13" s="1"/>
  <c r="A117" i="13" s="1"/>
  <c r="A118" i="13" s="1"/>
  <c r="A119" i="13" s="1"/>
  <c r="A120" i="13" s="1"/>
  <c r="A121" i="13" s="1"/>
  <c r="A122" i="13" s="1"/>
  <c r="A123" i="13" s="1"/>
  <c r="A124" i="13" s="1"/>
  <c r="A125" i="13" s="1"/>
  <c r="A126" i="13" s="1"/>
  <c r="A127" i="13" s="1"/>
  <c r="A128" i="13" s="1"/>
  <c r="A129" i="13" s="1"/>
  <c r="A130" i="13" s="1"/>
  <c r="A131" i="13" s="1"/>
  <c r="A132" i="13" s="1"/>
  <c r="A133" i="13" s="1"/>
  <c r="A134" i="13" s="1"/>
  <c r="A135" i="13" s="1"/>
  <c r="A136" i="13" s="1"/>
  <c r="A137" i="13" s="1"/>
  <c r="A138" i="13" s="1"/>
  <c r="A139" i="13" s="1"/>
  <c r="A140" i="13" s="1"/>
  <c r="A141" i="13" s="1"/>
  <c r="A142" i="13" s="1"/>
  <c r="A143" i="13" s="1"/>
  <c r="A144" i="13" s="1"/>
  <c r="A145" i="13" s="1"/>
  <c r="A146" i="13" s="1"/>
  <c r="A147" i="13" s="1"/>
  <c r="A148" i="13" s="1"/>
  <c r="A149" i="13" s="1"/>
  <c r="A150" i="13" s="1"/>
  <c r="A151" i="13" s="1"/>
  <c r="A152" i="13" s="1"/>
  <c r="A153" i="13" s="1"/>
  <c r="A154" i="13" s="1"/>
  <c r="A155" i="13" s="1"/>
  <c r="A156" i="13" s="1"/>
  <c r="A157" i="13" s="1"/>
  <c r="A158" i="13" s="1"/>
  <c r="A159" i="13" s="1"/>
  <c r="A160" i="13" s="1"/>
  <c r="A161" i="13" s="1"/>
  <c r="A162" i="13" s="1"/>
  <c r="A163" i="13" s="1"/>
  <c r="A164" i="13" s="1"/>
  <c r="A165" i="13" s="1"/>
  <c r="A166" i="13" s="1"/>
  <c r="A167" i="13" s="1"/>
  <c r="A168" i="13" s="1"/>
  <c r="A169" i="13" s="1"/>
  <c r="A170" i="13" s="1"/>
  <c r="A171" i="13" s="1"/>
  <c r="A172" i="13" s="1"/>
  <c r="A173" i="13" s="1"/>
  <c r="A174" i="13" s="1"/>
  <c r="A175" i="13" s="1"/>
  <c r="A176" i="13" s="1"/>
  <c r="A177" i="13" s="1"/>
  <c r="A178" i="13" s="1"/>
  <c r="A179" i="13" s="1"/>
  <c r="A180" i="13" s="1"/>
  <c r="A181" i="13" s="1"/>
  <c r="A182" i="13" s="1"/>
  <c r="A183" i="13" s="1"/>
  <c r="A184" i="13" s="1"/>
  <c r="A185" i="13" s="1"/>
  <c r="A186" i="13" s="1"/>
  <c r="A187" i="13" s="1"/>
  <c r="A188" i="13" s="1"/>
  <c r="A189" i="13" s="1"/>
  <c r="A190" i="13" s="1"/>
  <c r="A191" i="13" s="1"/>
  <c r="A192" i="13" s="1"/>
  <c r="A193" i="13" s="1"/>
  <c r="A194" i="13" s="1"/>
  <c r="A195" i="13" s="1"/>
  <c r="A196" i="13" s="1"/>
  <c r="A197" i="13" s="1"/>
  <c r="A198" i="13" s="1"/>
  <c r="A199" i="13" s="1"/>
  <c r="A200" i="13" s="1"/>
  <c r="A201" i="13" s="1"/>
  <c r="A202" i="13" s="1"/>
  <c r="A203" i="13" s="1"/>
  <c r="A204" i="13" s="1"/>
  <c r="A205" i="13" s="1"/>
  <c r="A206" i="13" s="1"/>
  <c r="A207" i="13" s="1"/>
  <c r="A208" i="13" s="1"/>
  <c r="A209" i="13" s="1"/>
  <c r="A210" i="13" s="1"/>
  <c r="A211" i="13" s="1"/>
  <c r="A212" i="13" s="1"/>
  <c r="A213" i="13" s="1"/>
  <c r="A214" i="13" s="1"/>
  <c r="A215" i="13" s="1"/>
  <c r="A216" i="13" s="1"/>
  <c r="A217" i="13" s="1"/>
  <c r="A218" i="13" s="1"/>
  <c r="A219" i="13" s="1"/>
  <c r="A220" i="13" s="1"/>
  <c r="A221" i="13" s="1"/>
  <c r="A222" i="13" s="1"/>
  <c r="A223" i="13" s="1"/>
  <c r="A224" i="13" s="1"/>
  <c r="A225" i="13" s="1"/>
  <c r="A226" i="13" s="1"/>
  <c r="A227" i="13" s="1"/>
  <c r="A228" i="13" s="1"/>
  <c r="A229" i="13" s="1"/>
  <c r="A230" i="13" s="1"/>
  <c r="A231" i="13" s="1"/>
  <c r="A232" i="13" s="1"/>
  <c r="A233" i="13" s="1"/>
  <c r="A234" i="13" s="1"/>
  <c r="F19" i="24" l="1"/>
  <c r="G13" i="24"/>
  <c r="P25" i="24" l="1"/>
  <c r="P26" i="24"/>
  <c r="L29" i="24"/>
  <c r="P28" i="24"/>
  <c r="P27" i="24"/>
  <c r="K29" i="24"/>
  <c r="J29" i="24"/>
  <c r="F19" i="20" l="1"/>
  <c r="G13" i="20"/>
  <c r="P28" i="20" l="1"/>
  <c r="P27" i="20"/>
  <c r="P26" i="20"/>
  <c r="P25" i="20"/>
  <c r="L33" i="20"/>
  <c r="L34" i="20"/>
  <c r="L29" i="20"/>
  <c r="L24" i="20"/>
  <c r="L28" i="20"/>
  <c r="L25" i="20"/>
  <c r="L27" i="20"/>
  <c r="L35" i="20"/>
  <c r="L30" i="20"/>
  <c r="L31" i="20"/>
  <c r="L26" i="20"/>
  <c r="L32" i="20"/>
  <c r="G13" i="13"/>
  <c r="F19" i="13"/>
  <c r="K34" i="20"/>
  <c r="J24" i="20"/>
  <c r="K33" i="20"/>
  <c r="J29" i="20"/>
  <c r="K26" i="20"/>
  <c r="K29" i="20"/>
  <c r="J28" i="20"/>
  <c r="K32" i="20"/>
  <c r="K24" i="20"/>
  <c r="K35" i="20"/>
  <c r="J33" i="20"/>
  <c r="J32" i="20"/>
  <c r="J34" i="20"/>
  <c r="K28" i="20"/>
  <c r="K31" i="20"/>
  <c r="J35" i="20"/>
  <c r="K25" i="20"/>
  <c r="J30" i="20"/>
  <c r="J31" i="20"/>
  <c r="J27" i="20"/>
  <c r="K30" i="20"/>
  <c r="K27" i="20"/>
  <c r="J26" i="20"/>
  <c r="J25" i="20"/>
  <c r="P24" i="13" l="1"/>
  <c r="P27" i="13"/>
  <c r="P26" i="13"/>
  <c r="P25" i="13"/>
  <c r="BS14" i="50" l="1"/>
  <c r="BS17" i="50"/>
  <c r="K8" i="48" l="1"/>
  <c r="K19" i="48" s="1"/>
  <c r="M5" i="55" l="1"/>
  <c r="L4" i="55"/>
  <c r="L5" i="55"/>
  <c r="M4" i="55"/>
  <c r="K4" i="55"/>
  <c r="K5" i="55"/>
  <c r="G28" i="55" l="1"/>
  <c r="G29" i="55"/>
  <c r="G30" i="55"/>
  <c r="C8" i="48" s="1"/>
  <c r="C19" i="48" s="1"/>
  <c r="G28" i="56"/>
  <c r="H23" i="55" l="1"/>
  <c r="G18" i="56"/>
  <c r="I28" i="55"/>
  <c r="L10" i="56"/>
  <c r="G16" i="56"/>
  <c r="M10" i="56"/>
  <c r="K10" i="56"/>
  <c r="L7" i="56"/>
  <c r="K7" i="56"/>
  <c r="M7" i="55"/>
  <c r="K40" i="56"/>
  <c r="G16" i="55"/>
  <c r="M10" i="55"/>
  <c r="G31" i="55"/>
  <c r="H27" i="55"/>
  <c r="H32" i="55"/>
  <c r="H25" i="55"/>
  <c r="K6" i="48" s="1"/>
  <c r="K17" i="48" s="1"/>
  <c r="H24" i="55"/>
  <c r="K5" i="48" s="1"/>
  <c r="H26" i="55"/>
  <c r="K7" i="48" s="1"/>
  <c r="K18" i="48" s="1"/>
  <c r="I18" i="56"/>
  <c r="G18" i="55"/>
  <c r="I29" i="55"/>
  <c r="G23" i="56"/>
  <c r="G23" i="55"/>
  <c r="I16" i="56"/>
  <c r="G29" i="56"/>
  <c r="G30" i="56"/>
  <c r="H23" i="56"/>
  <c r="I28" i="56"/>
  <c r="K7" i="55" l="1"/>
  <c r="L10" i="55"/>
  <c r="L9" i="56"/>
  <c r="K10" i="55"/>
  <c r="K16" i="48"/>
  <c r="K21" i="48" s="1"/>
  <c r="K10" i="48"/>
  <c r="M40" i="56"/>
  <c r="M7" i="56"/>
  <c r="K9" i="56"/>
  <c r="I30" i="55"/>
  <c r="M9" i="56"/>
  <c r="L9" i="55"/>
  <c r="L40" i="56"/>
  <c r="L6" i="56"/>
  <c r="L7" i="55"/>
  <c r="M6" i="56"/>
  <c r="I16" i="55"/>
  <c r="M40" i="55"/>
  <c r="AH16" i="48" s="1"/>
  <c r="K40" i="55"/>
  <c r="R16" i="48" s="1"/>
  <c r="H18" i="56"/>
  <c r="I18" i="55"/>
  <c r="M6" i="55"/>
  <c r="I23" i="56"/>
  <c r="I23" i="55"/>
  <c r="G32" i="55"/>
  <c r="G31" i="56"/>
  <c r="H16" i="56"/>
  <c r="I29" i="56"/>
  <c r="I30" i="56"/>
  <c r="H32" i="56"/>
  <c r="G32" i="56"/>
  <c r="M9" i="55" l="1"/>
  <c r="I31" i="55"/>
  <c r="K9" i="55"/>
  <c r="K6" i="55"/>
  <c r="K6" i="56"/>
  <c r="L40" i="55"/>
  <c r="Z16" i="48" s="1"/>
  <c r="L6" i="55"/>
  <c r="K18" i="56"/>
  <c r="I32" i="56"/>
  <c r="L18" i="56"/>
  <c r="M18" i="56"/>
  <c r="H18" i="55"/>
  <c r="I32" i="55"/>
  <c r="K16" i="56"/>
  <c r="M16" i="56"/>
  <c r="L16" i="56"/>
  <c r="I31" i="56"/>
  <c r="K16" i="55" l="1"/>
  <c r="H16" i="55"/>
  <c r="L16" i="55"/>
  <c r="M16" i="55"/>
  <c r="M18" i="55"/>
  <c r="L18" i="55"/>
  <c r="K18" i="55"/>
  <c r="G26" i="55" l="1"/>
  <c r="C7" i="48" s="1"/>
  <c r="C18" i="48" s="1"/>
  <c r="G27" i="55"/>
  <c r="G24" i="55"/>
  <c r="C5" i="48" s="1"/>
  <c r="G25" i="55"/>
  <c r="G24" i="56"/>
  <c r="G25" i="56"/>
  <c r="G27" i="56"/>
  <c r="G26" i="56"/>
  <c r="C16" i="48" l="1"/>
  <c r="C6" i="48"/>
  <c r="C17" i="48" s="1"/>
  <c r="C21" i="48" l="1"/>
  <c r="C10" i="48"/>
  <c r="H10" i="56" l="1"/>
  <c r="H9" i="56" l="1"/>
  <c r="H9" i="55"/>
  <c r="H10" i="55"/>
  <c r="L8" i="56" l="1"/>
  <c r="K8" i="56"/>
  <c r="M8" i="56"/>
  <c r="L36" i="56"/>
  <c r="L8" i="55"/>
  <c r="M12" i="56" l="1"/>
  <c r="K36" i="56"/>
  <c r="K12" i="56"/>
  <c r="K8" i="55"/>
  <c r="M36" i="56"/>
  <c r="M8" i="55"/>
  <c r="L36" i="55"/>
  <c r="Z5" i="48" s="1"/>
  <c r="M36" i="55" l="1"/>
  <c r="AH5" i="48" s="1"/>
  <c r="K36" i="55"/>
  <c r="R5" i="48" s="1"/>
  <c r="K12" i="55"/>
  <c r="L12" i="56"/>
  <c r="M12" i="55"/>
  <c r="L12" i="55" l="1"/>
  <c r="H4" i="55" l="1"/>
  <c r="H26" i="56" l="1"/>
  <c r="H27" i="56"/>
  <c r="H25" i="56"/>
  <c r="H24" i="56"/>
  <c r="H5" i="55" l="1"/>
  <c r="I24" i="55"/>
  <c r="I27" i="55"/>
  <c r="I26" i="55"/>
  <c r="I25" i="55"/>
  <c r="I24" i="56"/>
  <c r="I27" i="56"/>
  <c r="I26" i="56"/>
  <c r="I25" i="56"/>
  <c r="G14" i="56" l="1"/>
  <c r="G14" i="55"/>
  <c r="H6" i="56" l="1"/>
  <c r="H6" i="55"/>
  <c r="H7" i="56" l="1"/>
  <c r="H12" i="56"/>
  <c r="H40" i="56"/>
  <c r="H7" i="55"/>
  <c r="H11" i="56"/>
  <c r="H40" i="55" l="1"/>
  <c r="J16" i="48" s="1"/>
  <c r="H11" i="55"/>
  <c r="G10" i="56" l="1"/>
  <c r="I10" i="56" l="1"/>
  <c r="G9" i="56"/>
  <c r="I10" i="55"/>
  <c r="G10" i="55"/>
  <c r="G9" i="55"/>
  <c r="G37" i="56" l="1"/>
  <c r="G38" i="56"/>
  <c r="G37" i="55"/>
  <c r="B6" i="48" s="1"/>
  <c r="G38" i="55"/>
  <c r="B7" i="48" s="1"/>
  <c r="I9" i="56" l="1"/>
  <c r="I9" i="55"/>
  <c r="G12" i="56" l="1"/>
  <c r="G12" i="55" l="1"/>
  <c r="G5" i="55"/>
  <c r="H12" i="55"/>
  <c r="I12" i="56"/>
  <c r="G11" i="56"/>
  <c r="G13" i="56"/>
  <c r="H13" i="56"/>
  <c r="I4" i="55" l="1"/>
  <c r="G4" i="55"/>
  <c r="G11" i="55"/>
  <c r="I12" i="55"/>
  <c r="H13" i="55"/>
  <c r="G13" i="55"/>
  <c r="I11" i="56"/>
  <c r="I13" i="56"/>
  <c r="I5" i="55" l="1"/>
  <c r="I11" i="55"/>
  <c r="I13" i="55"/>
  <c r="G6" i="56"/>
  <c r="G7" i="56" l="1"/>
  <c r="G6" i="55"/>
  <c r="I6" i="56"/>
  <c r="I6" i="55" l="1"/>
  <c r="G40" i="56"/>
  <c r="G7" i="55"/>
  <c r="I7" i="56"/>
  <c r="G40" i="55" l="1"/>
  <c r="B16" i="48" s="1"/>
  <c r="I40" i="56"/>
  <c r="I7" i="55"/>
  <c r="I40" i="55" l="1"/>
  <c r="G20" i="56" l="1"/>
  <c r="G22" i="56" l="1"/>
  <c r="G42" i="56" l="1"/>
  <c r="B33" i="48" l="1"/>
  <c r="G41" i="56"/>
  <c r="B32" i="48" l="1"/>
  <c r="K11" i="56"/>
  <c r="M23" i="56"/>
  <c r="M23" i="55"/>
  <c r="L13" i="56"/>
  <c r="K13" i="56"/>
  <c r="M11" i="56"/>
  <c r="M13" i="56"/>
  <c r="M14" i="56" l="1"/>
  <c r="M24" i="56"/>
  <c r="M25" i="56"/>
  <c r="M27" i="56"/>
  <c r="M26" i="56"/>
  <c r="M11" i="55"/>
  <c r="M32" i="56"/>
  <c r="K11" i="55"/>
  <c r="M13" i="55"/>
  <c r="K13" i="55"/>
  <c r="L13" i="55"/>
  <c r="L11" i="56"/>
  <c r="K23" i="56"/>
  <c r="K23" i="55"/>
  <c r="M27" i="55"/>
  <c r="M24" i="55"/>
  <c r="AI5" i="48" s="1"/>
  <c r="M25" i="55"/>
  <c r="AI6" i="48" s="1"/>
  <c r="AI17" i="48" s="1"/>
  <c r="M32" i="55"/>
  <c r="M26" i="55"/>
  <c r="AI7" i="48" s="1"/>
  <c r="AI18" i="48" s="1"/>
  <c r="L23" i="56"/>
  <c r="L23" i="55"/>
  <c r="M14" i="55" l="1"/>
  <c r="K14" i="56"/>
  <c r="G8" i="56"/>
  <c r="L14" i="56"/>
  <c r="AI16" i="48"/>
  <c r="AI10" i="48"/>
  <c r="L27" i="56"/>
  <c r="M38" i="56"/>
  <c r="M37" i="56"/>
  <c r="M38" i="55"/>
  <c r="AH7" i="48" s="1"/>
  <c r="M37" i="55"/>
  <c r="AH6" i="48" s="1"/>
  <c r="L32" i="56"/>
  <c r="K32" i="56"/>
  <c r="L11" i="55"/>
  <c r="K26" i="56"/>
  <c r="L14" i="55"/>
  <c r="K25" i="56"/>
  <c r="K27" i="56"/>
  <c r="K24" i="56"/>
  <c r="L24" i="55"/>
  <c r="AA5" i="48" s="1"/>
  <c r="L26" i="55"/>
  <c r="AA7" i="48" s="1"/>
  <c r="AA18" i="48" s="1"/>
  <c r="L32" i="55"/>
  <c r="L25" i="55"/>
  <c r="L27" i="55"/>
  <c r="L25" i="56"/>
  <c r="L24" i="56"/>
  <c r="L26" i="56"/>
  <c r="K14" i="55"/>
  <c r="K24" i="55"/>
  <c r="S5" i="48" s="1"/>
  <c r="K26" i="55"/>
  <c r="S7" i="48" s="1"/>
  <c r="S18" i="48" s="1"/>
  <c r="K25" i="55"/>
  <c r="K32" i="55"/>
  <c r="K27" i="55"/>
  <c r="AA6" i="48" l="1"/>
  <c r="AA17" i="48" s="1"/>
  <c r="G8" i="55"/>
  <c r="G36" i="56"/>
  <c r="S6" i="48"/>
  <c r="S17" i="48" s="1"/>
  <c r="AA16" i="48"/>
  <c r="AA10" i="48"/>
  <c r="S16" i="48"/>
  <c r="AI21" i="48"/>
  <c r="H8" i="56"/>
  <c r="K38" i="56"/>
  <c r="L38" i="56"/>
  <c r="H36" i="56"/>
  <c r="G36" i="55"/>
  <c r="B5" i="48" s="1"/>
  <c r="L37" i="56"/>
  <c r="L37" i="55"/>
  <c r="Z6" i="48" s="1"/>
  <c r="K37" i="55"/>
  <c r="R6" i="48" s="1"/>
  <c r="K38" i="55"/>
  <c r="R7" i="48" s="1"/>
  <c r="K37" i="56"/>
  <c r="L38" i="55"/>
  <c r="Z7" i="48" s="1"/>
  <c r="H8" i="55"/>
  <c r="S10" i="48" l="1"/>
  <c r="S21" i="48"/>
  <c r="H14" i="56"/>
  <c r="I14" i="56"/>
  <c r="AA21" i="48"/>
  <c r="I8" i="56"/>
  <c r="H36" i="55"/>
  <c r="J5" i="48" s="1"/>
  <c r="H38" i="56"/>
  <c r="H37" i="56"/>
  <c r="H14" i="55" l="1"/>
  <c r="I14" i="55"/>
  <c r="I8" i="55"/>
  <c r="I38" i="56"/>
  <c r="I36" i="56"/>
  <c r="I37" i="56"/>
  <c r="H37" i="55"/>
  <c r="J6" i="48" s="1"/>
  <c r="I38" i="55" l="1"/>
  <c r="I37" i="55"/>
  <c r="I36" i="55"/>
  <c r="H38" i="55"/>
  <c r="J7" i="48" s="1"/>
  <c r="G20" i="55" l="1"/>
  <c r="G22" i="55"/>
  <c r="I22" i="56"/>
  <c r="I20" i="56"/>
  <c r="G42" i="55" l="1"/>
  <c r="B18" i="48" s="1"/>
  <c r="I42" i="56"/>
  <c r="I41" i="56"/>
  <c r="G41" i="55"/>
  <c r="B17" i="48" s="1"/>
  <c r="I20" i="55"/>
  <c r="I22" i="55"/>
  <c r="H20" i="56"/>
  <c r="H22" i="56"/>
  <c r="H42" i="56" l="1"/>
  <c r="I41" i="55"/>
  <c r="I42" i="55"/>
  <c r="H41" i="56"/>
  <c r="H20" i="55"/>
  <c r="H22" i="55"/>
  <c r="M20" i="56"/>
  <c r="L20" i="56"/>
  <c r="K20" i="56"/>
  <c r="K22" i="56"/>
  <c r="L22" i="56"/>
  <c r="M22" i="56"/>
  <c r="M42" i="56" l="1"/>
  <c r="H41" i="55"/>
  <c r="J17" i="48" s="1"/>
  <c r="M41" i="56"/>
  <c r="L41" i="56"/>
  <c r="K41" i="56"/>
  <c r="K42" i="56"/>
  <c r="L42" i="56"/>
  <c r="H42" i="55"/>
  <c r="J18" i="48" s="1"/>
  <c r="L20" i="55"/>
  <c r="M20" i="55"/>
  <c r="K20" i="55"/>
  <c r="L22" i="55"/>
  <c r="M22" i="55"/>
  <c r="K22" i="55"/>
  <c r="M41" i="55" l="1"/>
  <c r="AH17" i="48" s="1"/>
  <c r="L41" i="55"/>
  <c r="Z17" i="48" s="1"/>
  <c r="K42" i="55"/>
  <c r="R18" i="48" s="1"/>
  <c r="M42" i="55"/>
  <c r="AH18" i="48" s="1"/>
  <c r="K41" i="55"/>
  <c r="R17" i="48" s="1"/>
  <c r="L42" i="55"/>
  <c r="Z18" i="48" s="1"/>
  <c r="G21" i="56" l="1"/>
  <c r="G17" i="56" l="1"/>
  <c r="I21" i="56"/>
  <c r="G21" i="55"/>
  <c r="G19" i="56"/>
  <c r="G43" i="56" l="1"/>
  <c r="G45" i="56"/>
  <c r="G39" i="56"/>
  <c r="G17" i="55"/>
  <c r="I17" i="56"/>
  <c r="G43" i="55"/>
  <c r="B19" i="48" s="1"/>
  <c r="I21" i="55"/>
  <c r="G19" i="55"/>
  <c r="I19" i="56"/>
  <c r="H21" i="56"/>
  <c r="I43" i="56"/>
  <c r="G64" i="56" l="1"/>
  <c r="G62" i="56"/>
  <c r="G70" i="56"/>
  <c r="G49" i="56"/>
  <c r="G69" i="56"/>
  <c r="B34" i="48"/>
  <c r="G72" i="56"/>
  <c r="G63" i="56"/>
  <c r="G52" i="56"/>
  <c r="G68" i="56"/>
  <c r="G57" i="56"/>
  <c r="G51" i="56"/>
  <c r="G56" i="56"/>
  <c r="G73" i="56"/>
  <c r="G15" i="56"/>
  <c r="G65" i="56"/>
  <c r="G74" i="56"/>
  <c r="G58" i="56"/>
  <c r="G50" i="56"/>
  <c r="G75" i="56"/>
  <c r="G67" i="56"/>
  <c r="D19" i="48"/>
  <c r="D17" i="48"/>
  <c r="G17" i="48" s="1"/>
  <c r="E8" i="50" s="1"/>
  <c r="D16" i="48"/>
  <c r="D18" i="48"/>
  <c r="G18" i="48" s="1"/>
  <c r="E9" i="50" s="1"/>
  <c r="H19" i="56"/>
  <c r="I19" i="55"/>
  <c r="G44" i="56"/>
  <c r="I45" i="56"/>
  <c r="G72" i="55"/>
  <c r="G39" i="55"/>
  <c r="B8" i="48" s="1"/>
  <c r="I39" i="55"/>
  <c r="I39" i="56"/>
  <c r="K21" i="56"/>
  <c r="M21" i="56"/>
  <c r="H43" i="56"/>
  <c r="L21" i="56"/>
  <c r="I43" i="55"/>
  <c r="H21" i="55"/>
  <c r="M19" i="56" l="1"/>
  <c r="L19" i="56"/>
  <c r="K19" i="56"/>
  <c r="G19" i="48"/>
  <c r="E10" i="50" s="1"/>
  <c r="I56" i="56"/>
  <c r="G20" i="48"/>
  <c r="E11" i="50" s="1"/>
  <c r="D21" i="48"/>
  <c r="G16" i="48"/>
  <c r="G15" i="55"/>
  <c r="L17" i="56"/>
  <c r="H17" i="56"/>
  <c r="I15" i="56"/>
  <c r="M17" i="56"/>
  <c r="I57" i="56"/>
  <c r="I64" i="56"/>
  <c r="D8" i="48"/>
  <c r="D5" i="48"/>
  <c r="D7" i="48"/>
  <c r="D6" i="48"/>
  <c r="I52" i="56"/>
  <c r="H17" i="55"/>
  <c r="I17" i="55"/>
  <c r="G52" i="55"/>
  <c r="G45" i="55"/>
  <c r="G58" i="55"/>
  <c r="G57" i="55"/>
  <c r="G51" i="55"/>
  <c r="G67" i="55"/>
  <c r="G62" i="55"/>
  <c r="G69" i="55"/>
  <c r="I69" i="56"/>
  <c r="I51" i="56"/>
  <c r="G44" i="55"/>
  <c r="I62" i="56"/>
  <c r="G80" i="56"/>
  <c r="G81" i="56"/>
  <c r="G79" i="56"/>
  <c r="I44" i="55"/>
  <c r="G65" i="55"/>
  <c r="I65" i="56"/>
  <c r="I50" i="56"/>
  <c r="G56" i="55"/>
  <c r="G50" i="55"/>
  <c r="M39" i="56"/>
  <c r="I63" i="56"/>
  <c r="G74" i="55"/>
  <c r="I70" i="56"/>
  <c r="G64" i="55"/>
  <c r="G75" i="55"/>
  <c r="L39" i="56"/>
  <c r="H19" i="55"/>
  <c r="I49" i="56"/>
  <c r="I72" i="55"/>
  <c r="I67" i="56"/>
  <c r="M43" i="56"/>
  <c r="I73" i="56"/>
  <c r="K43" i="56"/>
  <c r="I74" i="56"/>
  <c r="I58" i="56"/>
  <c r="G73" i="55"/>
  <c r="G68" i="55"/>
  <c r="H39" i="56"/>
  <c r="I44" i="56"/>
  <c r="L43" i="56"/>
  <c r="G49" i="55"/>
  <c r="H62" i="56"/>
  <c r="I72" i="56"/>
  <c r="I68" i="56"/>
  <c r="I75" i="56"/>
  <c r="G63" i="55"/>
  <c r="G70" i="55"/>
  <c r="K17" i="56"/>
  <c r="I81" i="55"/>
  <c r="I80" i="55"/>
  <c r="H43" i="55"/>
  <c r="J19" i="48" s="1"/>
  <c r="M21" i="55"/>
  <c r="K21" i="55"/>
  <c r="L21" i="55"/>
  <c r="I49" i="55" l="1"/>
  <c r="I52" i="55"/>
  <c r="I51" i="55"/>
  <c r="I75" i="55"/>
  <c r="I67" i="55"/>
  <c r="I57" i="55"/>
  <c r="I58" i="55"/>
  <c r="I50" i="55"/>
  <c r="H50" i="56"/>
  <c r="G7" i="48"/>
  <c r="D9" i="50" s="1"/>
  <c r="K17" i="55"/>
  <c r="L17" i="55"/>
  <c r="H49" i="56"/>
  <c r="M17" i="55"/>
  <c r="H39" i="55"/>
  <c r="J8" i="48" s="1"/>
  <c r="L8" i="48" s="1"/>
  <c r="H74" i="56"/>
  <c r="H45" i="56"/>
  <c r="D10" i="48"/>
  <c r="G5" i="48"/>
  <c r="G8" i="48"/>
  <c r="D10" i="50" s="1"/>
  <c r="I15" i="55"/>
  <c r="H58" i="56"/>
  <c r="H52" i="56"/>
  <c r="H67" i="56"/>
  <c r="H68" i="56"/>
  <c r="G21" i="48"/>
  <c r="E7" i="50"/>
  <c r="H70" i="56"/>
  <c r="H51" i="56"/>
  <c r="L19" i="48"/>
  <c r="O19" i="48" s="1"/>
  <c r="G10" i="50" s="1"/>
  <c r="L18" i="48"/>
  <c r="O18" i="48" s="1"/>
  <c r="G9" i="50" s="1"/>
  <c r="L17" i="48"/>
  <c r="O17" i="48" s="1"/>
  <c r="G8" i="50" s="1"/>
  <c r="L16" i="48"/>
  <c r="I74" i="55"/>
  <c r="I45" i="55"/>
  <c r="H15" i="56"/>
  <c r="K15" i="56"/>
  <c r="M15" i="56"/>
  <c r="L15" i="56"/>
  <c r="H57" i="56"/>
  <c r="H64" i="56"/>
  <c r="G6" i="48"/>
  <c r="D8" i="50" s="1"/>
  <c r="I70" i="55"/>
  <c r="H65" i="56"/>
  <c r="I62" i="55"/>
  <c r="I63" i="55"/>
  <c r="I56" i="55"/>
  <c r="I68" i="55"/>
  <c r="I73" i="55"/>
  <c r="H63" i="56"/>
  <c r="I64" i="55"/>
  <c r="I65" i="55"/>
  <c r="H73" i="56"/>
  <c r="I69" i="55"/>
  <c r="L45" i="56"/>
  <c r="L43" i="55"/>
  <c r="Z19" i="48" s="1"/>
  <c r="G81" i="55"/>
  <c r="G79" i="55"/>
  <c r="G80" i="55"/>
  <c r="M39" i="55"/>
  <c r="AH8" i="48" s="1"/>
  <c r="K43" i="55"/>
  <c r="R19" i="48" s="1"/>
  <c r="I79" i="56"/>
  <c r="I80" i="56"/>
  <c r="I81" i="56"/>
  <c r="M19" i="55"/>
  <c r="K19" i="55"/>
  <c r="L19" i="55"/>
  <c r="H44" i="56"/>
  <c r="M44" i="56"/>
  <c r="K45" i="56"/>
  <c r="M45" i="56"/>
  <c r="L44" i="56"/>
  <c r="L39" i="55"/>
  <c r="Z8" i="48" s="1"/>
  <c r="M43" i="55"/>
  <c r="AH19" i="48" s="1"/>
  <c r="K39" i="55"/>
  <c r="R8" i="48" s="1"/>
  <c r="H75" i="56"/>
  <c r="H69" i="56"/>
  <c r="K39" i="56"/>
  <c r="H56" i="56"/>
  <c r="H72" i="56"/>
  <c r="I79" i="55"/>
  <c r="L7" i="48" l="1"/>
  <c r="L5" i="48"/>
  <c r="L6" i="48"/>
  <c r="O7" i="48" s="1"/>
  <c r="F9" i="50" s="1"/>
  <c r="O16" i="48"/>
  <c r="O20" i="48"/>
  <c r="G11" i="50" s="1"/>
  <c r="L21" i="48"/>
  <c r="BI7" i="50"/>
  <c r="BI61" i="50"/>
  <c r="BI32" i="50"/>
  <c r="BI139" i="50"/>
  <c r="BI224" i="50"/>
  <c r="BI210" i="50"/>
  <c r="BI101" i="50"/>
  <c r="BI144" i="50"/>
  <c r="BI149" i="50"/>
  <c r="BI25" i="50"/>
  <c r="BI102" i="50"/>
  <c r="BI104" i="50"/>
  <c r="BI60" i="50"/>
  <c r="BI180" i="50"/>
  <c r="BI181" i="50"/>
  <c r="BI90" i="50"/>
  <c r="BI145" i="50"/>
  <c r="BI163" i="50"/>
  <c r="BI97" i="50"/>
  <c r="BI31" i="50"/>
  <c r="BI185" i="50"/>
  <c r="BI41" i="50"/>
  <c r="BI191" i="50"/>
  <c r="BI14" i="50"/>
  <c r="BI39" i="50"/>
  <c r="BI169" i="50"/>
  <c r="BI42" i="50"/>
  <c r="BI152" i="50"/>
  <c r="BI182" i="50"/>
  <c r="BI28" i="50"/>
  <c r="BI227" i="50"/>
  <c r="BI216" i="50"/>
  <c r="BI120" i="50"/>
  <c r="BI48" i="50"/>
  <c r="BI177" i="50"/>
  <c r="BI142" i="50"/>
  <c r="BI44" i="50"/>
  <c r="BI148" i="50"/>
  <c r="BI213" i="50"/>
  <c r="BI222" i="50"/>
  <c r="BI13" i="50"/>
  <c r="BI65" i="50"/>
  <c r="Q34" i="50"/>
  <c r="BI29" i="50"/>
  <c r="BI57" i="50"/>
  <c r="BI197" i="50"/>
  <c r="BI204" i="50"/>
  <c r="BI105" i="50"/>
  <c r="BI72" i="50"/>
  <c r="BI164" i="50"/>
  <c r="BI10" i="50"/>
  <c r="BI206" i="50"/>
  <c r="BI117" i="50"/>
  <c r="BI161" i="50"/>
  <c r="BI86" i="50"/>
  <c r="BI219" i="50"/>
  <c r="BI175" i="50"/>
  <c r="BI233" i="50"/>
  <c r="BI158" i="50"/>
  <c r="BI9" i="50"/>
  <c r="BI95" i="50"/>
  <c r="BI119" i="50"/>
  <c r="BI53" i="50"/>
  <c r="BI232" i="50"/>
  <c r="BI198" i="50"/>
  <c r="BI17" i="50"/>
  <c r="BI207" i="50"/>
  <c r="BI170" i="50"/>
  <c r="BI19" i="50"/>
  <c r="BI43" i="50"/>
  <c r="BI220" i="50"/>
  <c r="BI124" i="50"/>
  <c r="BI231" i="50"/>
  <c r="BI122" i="50"/>
  <c r="BI109" i="50"/>
  <c r="BI132" i="50"/>
  <c r="BI81" i="50"/>
  <c r="BI115" i="50"/>
  <c r="BI112" i="50"/>
  <c r="BI126" i="50"/>
  <c r="BI54" i="50"/>
  <c r="BI225" i="50"/>
  <c r="BI24" i="50"/>
  <c r="BI228" i="50"/>
  <c r="BI157" i="50"/>
  <c r="BI141" i="50"/>
  <c r="BI20" i="50"/>
  <c r="BI130" i="50"/>
  <c r="BI38" i="50"/>
  <c r="BI138" i="50"/>
  <c r="BI183" i="50"/>
  <c r="BI174" i="50"/>
  <c r="BI62" i="50"/>
  <c r="BI80" i="50"/>
  <c r="BI12" i="50"/>
  <c r="BI87" i="50"/>
  <c r="BI146" i="50"/>
  <c r="BI58" i="50"/>
  <c r="BI171" i="50"/>
  <c r="BI167" i="50"/>
  <c r="BI55" i="50"/>
  <c r="BI114" i="50"/>
  <c r="BI37" i="50"/>
  <c r="BI63" i="50"/>
  <c r="BI46" i="50"/>
  <c r="BI165" i="50"/>
  <c r="BI110" i="50"/>
  <c r="BI56" i="50"/>
  <c r="BI200" i="50"/>
  <c r="BI71" i="50"/>
  <c r="BI67" i="50"/>
  <c r="BI178" i="50"/>
  <c r="BI50" i="50"/>
  <c r="BI64" i="50"/>
  <c r="BI116" i="50"/>
  <c r="BI66" i="50"/>
  <c r="BI93" i="50"/>
  <c r="BI217" i="50"/>
  <c r="BI89" i="50"/>
  <c r="BI166" i="50"/>
  <c r="BI91" i="50"/>
  <c r="BI208" i="50"/>
  <c r="BI218" i="50"/>
  <c r="BI11" i="50"/>
  <c r="BI82" i="50"/>
  <c r="BI184" i="50"/>
  <c r="BI34" i="50"/>
  <c r="BI70" i="50"/>
  <c r="BI88" i="50"/>
  <c r="E12" i="50"/>
  <c r="BI137" i="50"/>
  <c r="BI52" i="50"/>
  <c r="BI49" i="50"/>
  <c r="BI203" i="50"/>
  <c r="BI83" i="50"/>
  <c r="BI176" i="50"/>
  <c r="BI172" i="50"/>
  <c r="BI156" i="50"/>
  <c r="BI188" i="50"/>
  <c r="BI33" i="50"/>
  <c r="BI192" i="50"/>
  <c r="BI193" i="50"/>
  <c r="BI51" i="50"/>
  <c r="BI136" i="50"/>
  <c r="BI77" i="50"/>
  <c r="BI78" i="50"/>
  <c r="BI168" i="50"/>
  <c r="BI128" i="50"/>
  <c r="BI111" i="50"/>
  <c r="BI94" i="50"/>
  <c r="BI212" i="50"/>
  <c r="BI229" i="50"/>
  <c r="BI131" i="50"/>
  <c r="BI100" i="50"/>
  <c r="BI140" i="50"/>
  <c r="BI194" i="50"/>
  <c r="BI133" i="50"/>
  <c r="BI73" i="50"/>
  <c r="BI27" i="50"/>
  <c r="BI40" i="50"/>
  <c r="BI230" i="50"/>
  <c r="BI85" i="50"/>
  <c r="BI84" i="50"/>
  <c r="BI35" i="50"/>
  <c r="BI30" i="50"/>
  <c r="BI214" i="50"/>
  <c r="BI118" i="50"/>
  <c r="BI215" i="50"/>
  <c r="BI47" i="50"/>
  <c r="BI211" i="50"/>
  <c r="BI22" i="50"/>
  <c r="BI159" i="50"/>
  <c r="BI150" i="50"/>
  <c r="BI23" i="50"/>
  <c r="BI76" i="50"/>
  <c r="BI160" i="50"/>
  <c r="BI123" i="50"/>
  <c r="Q82" i="50"/>
  <c r="BI190" i="50"/>
  <c r="BI201" i="50"/>
  <c r="BI226" i="50"/>
  <c r="BI8" i="50"/>
  <c r="BI221" i="50"/>
  <c r="BI135" i="50"/>
  <c r="BI21" i="50"/>
  <c r="BI151" i="50"/>
  <c r="BI154" i="50"/>
  <c r="BI143" i="50"/>
  <c r="BI98" i="50"/>
  <c r="BI147" i="50"/>
  <c r="BI209" i="50"/>
  <c r="BI16" i="50"/>
  <c r="BI79" i="50"/>
  <c r="BI75" i="50"/>
  <c r="BI113" i="50"/>
  <c r="BI96" i="50"/>
  <c r="BI18" i="50"/>
  <c r="BI205" i="50"/>
  <c r="BI45" i="50"/>
  <c r="BI189" i="50"/>
  <c r="BI155" i="50"/>
  <c r="BI186" i="50"/>
  <c r="BI106" i="50"/>
  <c r="BI15" i="50"/>
  <c r="BI129" i="50"/>
  <c r="BI99" i="50"/>
  <c r="BI134" i="50"/>
  <c r="BI199" i="50"/>
  <c r="BI59" i="50"/>
  <c r="BI162" i="50"/>
  <c r="BI125" i="50"/>
  <c r="BI69" i="50"/>
  <c r="BI36" i="50"/>
  <c r="BI202" i="50"/>
  <c r="BI127" i="50"/>
  <c r="BI223" i="50"/>
  <c r="BI107" i="50"/>
  <c r="BI26" i="50"/>
  <c r="BI74" i="50"/>
  <c r="BI196" i="50"/>
  <c r="BI108" i="50"/>
  <c r="BI153" i="50"/>
  <c r="BI103" i="50"/>
  <c r="BI173" i="50"/>
  <c r="BI195" i="50"/>
  <c r="BI68" i="50"/>
  <c r="BI92" i="50"/>
  <c r="BI121" i="50"/>
  <c r="BI179" i="50"/>
  <c r="BI187" i="50"/>
  <c r="BI234" i="50"/>
  <c r="L10" i="48"/>
  <c r="O5" i="48"/>
  <c r="H15" i="55"/>
  <c r="M15" i="55"/>
  <c r="L15" i="55"/>
  <c r="K15" i="55"/>
  <c r="H79" i="55"/>
  <c r="H44" i="55"/>
  <c r="O6" i="48"/>
  <c r="F8" i="50" s="1"/>
  <c r="H64" i="55"/>
  <c r="H45" i="55"/>
  <c r="O8" i="48"/>
  <c r="F10" i="50" s="1"/>
  <c r="T8" i="48"/>
  <c r="T6" i="48"/>
  <c r="T5" i="48"/>
  <c r="T7" i="48"/>
  <c r="AJ19" i="48"/>
  <c r="AM19" i="48" s="1"/>
  <c r="M10" i="50" s="1"/>
  <c r="AJ18" i="48"/>
  <c r="AM18" i="48" s="1"/>
  <c r="M9" i="50" s="1"/>
  <c r="AJ17" i="48"/>
  <c r="AM17" i="48" s="1"/>
  <c r="M8" i="50" s="1"/>
  <c r="AJ16" i="48"/>
  <c r="G10" i="48"/>
  <c r="D7" i="50"/>
  <c r="AB19" i="48"/>
  <c r="AE19" i="48" s="1"/>
  <c r="K10" i="50" s="1"/>
  <c r="AB18" i="48"/>
  <c r="AE18" i="48" s="1"/>
  <c r="K9" i="50" s="1"/>
  <c r="AB16" i="48"/>
  <c r="AB17" i="48"/>
  <c r="AE17" i="48" s="1"/>
  <c r="K8" i="50" s="1"/>
  <c r="T19" i="48"/>
  <c r="W19" i="48" s="1"/>
  <c r="I10" i="50" s="1"/>
  <c r="T16" i="48"/>
  <c r="T18" i="48"/>
  <c r="W18" i="48" s="1"/>
  <c r="I9" i="50" s="1"/>
  <c r="T17" i="48"/>
  <c r="W17" i="48" s="1"/>
  <c r="I8" i="50" s="1"/>
  <c r="AJ8" i="48"/>
  <c r="AJ5" i="48"/>
  <c r="AJ6" i="48"/>
  <c r="AJ7" i="48"/>
  <c r="AB8" i="48"/>
  <c r="AB7" i="48"/>
  <c r="AB6" i="48"/>
  <c r="AB5" i="48"/>
  <c r="H75" i="55"/>
  <c r="H63" i="55"/>
  <c r="H62" i="55"/>
  <c r="H80" i="55"/>
  <c r="H51" i="55"/>
  <c r="K62" i="56"/>
  <c r="K58" i="56"/>
  <c r="K72" i="56"/>
  <c r="K67" i="56"/>
  <c r="K75" i="56"/>
  <c r="K56" i="56"/>
  <c r="K49" i="56"/>
  <c r="K69" i="56"/>
  <c r="K63" i="56"/>
  <c r="K52" i="56"/>
  <c r="K73" i="56"/>
  <c r="K70" i="56"/>
  <c r="K74" i="56"/>
  <c r="K57" i="56"/>
  <c r="K51" i="56"/>
  <c r="K64" i="56"/>
  <c r="K50" i="56"/>
  <c r="K65" i="56"/>
  <c r="K68" i="56"/>
  <c r="M45" i="55"/>
  <c r="L44" i="55"/>
  <c r="H52" i="55"/>
  <c r="H81" i="56"/>
  <c r="H79" i="56"/>
  <c r="H80" i="56"/>
  <c r="L80" i="56"/>
  <c r="L81" i="56"/>
  <c r="L79" i="56"/>
  <c r="K45" i="55"/>
  <c r="L45" i="55"/>
  <c r="M79" i="56"/>
  <c r="M81" i="56"/>
  <c r="M80" i="56"/>
  <c r="H74" i="55"/>
  <c r="H57" i="55"/>
  <c r="H70" i="55"/>
  <c r="H69" i="55"/>
  <c r="H67" i="55"/>
  <c r="H50" i="55"/>
  <c r="H68" i="55"/>
  <c r="H49" i="55"/>
  <c r="H81" i="55"/>
  <c r="K44" i="56"/>
  <c r="K44" i="55"/>
  <c r="M65" i="56"/>
  <c r="M57" i="56"/>
  <c r="M49" i="56"/>
  <c r="M74" i="56"/>
  <c r="M52" i="56"/>
  <c r="M50" i="56"/>
  <c r="M63" i="56"/>
  <c r="M51" i="56"/>
  <c r="M67" i="56"/>
  <c r="M69" i="56"/>
  <c r="M56" i="56"/>
  <c r="M58" i="56"/>
  <c r="M75" i="56"/>
  <c r="M68" i="56"/>
  <c r="M73" i="56"/>
  <c r="M70" i="56"/>
  <c r="M64" i="56"/>
  <c r="M62" i="56"/>
  <c r="M72" i="56"/>
  <c r="H58" i="55"/>
  <c r="H72" i="55"/>
  <c r="H56" i="55"/>
  <c r="H65" i="55"/>
  <c r="H73" i="55"/>
  <c r="M44" i="55"/>
  <c r="L50" i="56"/>
  <c r="L72" i="56"/>
  <c r="L49" i="56"/>
  <c r="L70" i="56"/>
  <c r="L51" i="56"/>
  <c r="L69" i="56"/>
  <c r="L63" i="56"/>
  <c r="L62" i="56"/>
  <c r="L67" i="56"/>
  <c r="L58" i="56"/>
  <c r="L64" i="56"/>
  <c r="L75" i="56"/>
  <c r="L68" i="56"/>
  <c r="L74" i="56"/>
  <c r="L57" i="56"/>
  <c r="L56" i="56"/>
  <c r="L65" i="56"/>
  <c r="L52" i="56"/>
  <c r="L73" i="56"/>
  <c r="BV84" i="50" l="1"/>
  <c r="BV113" i="50"/>
  <c r="BV192" i="50"/>
  <c r="BV20" i="50"/>
  <c r="BV64" i="50"/>
  <c r="BV220" i="50"/>
  <c r="BV50" i="50"/>
  <c r="BV214" i="50"/>
  <c r="BV41" i="50"/>
  <c r="BV23" i="50"/>
  <c r="BV126" i="50"/>
  <c r="BV201" i="50"/>
  <c r="BV74" i="50"/>
  <c r="BV101" i="50"/>
  <c r="BV148" i="50"/>
  <c r="BV57" i="50"/>
  <c r="BV184" i="50"/>
  <c r="BV79" i="50"/>
  <c r="BV118" i="50"/>
  <c r="BV89" i="50"/>
  <c r="BV216" i="50"/>
  <c r="BV90" i="50"/>
  <c r="AE6" i="48"/>
  <c r="J8" i="50" s="1"/>
  <c r="BV158" i="50"/>
  <c r="W8" i="48"/>
  <c r="H10" i="50" s="1"/>
  <c r="BV80" i="50"/>
  <c r="AM6" i="48"/>
  <c r="L8" i="50" s="1"/>
  <c r="BV21" i="50"/>
  <c r="BV206" i="50"/>
  <c r="BV164" i="50"/>
  <c r="BV40" i="50"/>
  <c r="BV133" i="50"/>
  <c r="BV61" i="50"/>
  <c r="BV172" i="50"/>
  <c r="BV179" i="50"/>
  <c r="BV233" i="50"/>
  <c r="BV137" i="50"/>
  <c r="BV211" i="50"/>
  <c r="BV157" i="50"/>
  <c r="BV109" i="50"/>
  <c r="AB10" i="48"/>
  <c r="AE5" i="48"/>
  <c r="BH132" i="50"/>
  <c r="BH66" i="50"/>
  <c r="BH55" i="50"/>
  <c r="BH59" i="50"/>
  <c r="BH168" i="50"/>
  <c r="BH211" i="50"/>
  <c r="BH167" i="50"/>
  <c r="BH79" i="50"/>
  <c r="BH229" i="50"/>
  <c r="BH17" i="50"/>
  <c r="BH103" i="50"/>
  <c r="BH31" i="50"/>
  <c r="BH74" i="50"/>
  <c r="BH10" i="50"/>
  <c r="BH193" i="50"/>
  <c r="BH86" i="50"/>
  <c r="BH115" i="50"/>
  <c r="BH119" i="50"/>
  <c r="Q74" i="50"/>
  <c r="BH220" i="50"/>
  <c r="BH130" i="50"/>
  <c r="BH33" i="50"/>
  <c r="BH99" i="50"/>
  <c r="BH34" i="50"/>
  <c r="BH67" i="50"/>
  <c r="BH189" i="50"/>
  <c r="BH29" i="50"/>
  <c r="BH172" i="50"/>
  <c r="BH15" i="50"/>
  <c r="BH23" i="50"/>
  <c r="BH35" i="50"/>
  <c r="BH106" i="50"/>
  <c r="BH158" i="50"/>
  <c r="BH192" i="50"/>
  <c r="BH126" i="50"/>
  <c r="BH190" i="50"/>
  <c r="BH105" i="50"/>
  <c r="BH101" i="50"/>
  <c r="BH160" i="50"/>
  <c r="BH231" i="50"/>
  <c r="BH175" i="50"/>
  <c r="BH153" i="50"/>
  <c r="BH226" i="50"/>
  <c r="BH141" i="50"/>
  <c r="BH186" i="50"/>
  <c r="BH71" i="50"/>
  <c r="BH145" i="50"/>
  <c r="BH224" i="50"/>
  <c r="BH14" i="50"/>
  <c r="BH69" i="50"/>
  <c r="BH110" i="50"/>
  <c r="BH146" i="50"/>
  <c r="Q26" i="50"/>
  <c r="D12" i="50"/>
  <c r="BH93" i="50"/>
  <c r="BH47" i="50"/>
  <c r="BH56" i="50"/>
  <c r="BH76" i="50"/>
  <c r="BH195" i="50"/>
  <c r="BH179" i="50"/>
  <c r="BH156" i="50"/>
  <c r="BH214" i="50"/>
  <c r="BH227" i="50"/>
  <c r="BH82" i="50"/>
  <c r="BH182" i="50"/>
  <c r="BH233" i="50"/>
  <c r="BH234" i="50"/>
  <c r="BH91" i="50"/>
  <c r="BH204" i="50"/>
  <c r="BH199" i="50"/>
  <c r="BH81" i="50"/>
  <c r="BH142" i="50"/>
  <c r="BH112" i="50"/>
  <c r="BH100" i="50"/>
  <c r="BH114" i="50"/>
  <c r="BH194" i="50"/>
  <c r="BH162" i="50"/>
  <c r="BH116" i="50"/>
  <c r="BH65" i="50"/>
  <c r="BH188" i="50"/>
  <c r="BH127" i="50"/>
  <c r="BH161" i="50"/>
  <c r="BH75" i="50"/>
  <c r="BH107" i="50"/>
  <c r="BH151" i="50"/>
  <c r="BH118" i="50"/>
  <c r="BH228" i="50"/>
  <c r="BH134" i="50"/>
  <c r="BH89" i="50"/>
  <c r="BH205" i="50"/>
  <c r="BH183" i="50"/>
  <c r="BH61" i="50"/>
  <c r="BH36" i="50"/>
  <c r="BH42" i="50"/>
  <c r="BH139" i="50"/>
  <c r="BH113" i="50"/>
  <c r="BH51" i="50"/>
  <c r="BH147" i="50"/>
  <c r="BH45" i="50"/>
  <c r="BH210" i="50"/>
  <c r="BH165" i="50"/>
  <c r="BH198" i="50"/>
  <c r="BH163" i="50"/>
  <c r="BH150" i="50"/>
  <c r="BH191" i="50"/>
  <c r="BH21" i="50"/>
  <c r="BH144" i="50"/>
  <c r="BH136" i="50"/>
  <c r="BH88" i="50"/>
  <c r="BH215" i="50"/>
  <c r="BH171" i="50"/>
  <c r="BH60" i="50"/>
  <c r="BH180" i="50"/>
  <c r="BH53" i="50"/>
  <c r="BH197" i="50"/>
  <c r="BH94" i="50"/>
  <c r="BH22" i="50"/>
  <c r="BH97" i="50"/>
  <c r="BH200" i="50"/>
  <c r="BH92" i="50"/>
  <c r="BH148" i="50"/>
  <c r="BH218" i="50"/>
  <c r="BH102" i="50"/>
  <c r="BH219" i="50"/>
  <c r="BH221" i="50"/>
  <c r="BH223" i="50"/>
  <c r="BH155" i="50"/>
  <c r="BH217" i="50"/>
  <c r="BH213" i="50"/>
  <c r="BH131" i="50"/>
  <c r="BH201" i="50"/>
  <c r="BH121" i="50"/>
  <c r="BH7" i="50"/>
  <c r="BH90" i="50"/>
  <c r="BH80" i="50"/>
  <c r="BH207" i="50"/>
  <c r="BH176" i="50"/>
  <c r="BH206" i="50"/>
  <c r="BH202" i="50"/>
  <c r="BH16" i="50"/>
  <c r="BH137" i="50"/>
  <c r="BH143" i="50"/>
  <c r="BH18" i="50"/>
  <c r="BH70" i="50"/>
  <c r="BH216" i="50"/>
  <c r="BH20" i="50"/>
  <c r="BH46" i="50"/>
  <c r="BH109" i="50"/>
  <c r="BH196" i="50"/>
  <c r="BH117" i="50"/>
  <c r="BH177" i="50"/>
  <c r="BH178" i="50"/>
  <c r="BH152" i="50"/>
  <c r="BH124" i="50"/>
  <c r="BH159" i="50"/>
  <c r="BH62" i="50"/>
  <c r="BH157" i="50"/>
  <c r="BH125" i="50"/>
  <c r="BH98" i="50"/>
  <c r="BH209" i="50"/>
  <c r="BH135" i="50"/>
  <c r="BH111" i="50"/>
  <c r="BH72" i="50"/>
  <c r="BH123" i="50"/>
  <c r="BH78" i="50"/>
  <c r="BH30" i="50"/>
  <c r="BH184" i="50"/>
  <c r="BH57" i="50"/>
  <c r="BH129" i="50"/>
  <c r="BH166" i="50"/>
  <c r="BH225" i="50"/>
  <c r="BH54" i="50"/>
  <c r="BH104" i="50"/>
  <c r="BH173" i="50"/>
  <c r="BH50" i="50"/>
  <c r="BH108" i="50"/>
  <c r="BH52" i="50"/>
  <c r="BH133" i="50"/>
  <c r="BH95" i="50"/>
  <c r="BH73" i="50"/>
  <c r="BH25" i="50"/>
  <c r="BH63" i="50"/>
  <c r="BH12" i="50"/>
  <c r="BH85" i="50"/>
  <c r="BH232" i="50"/>
  <c r="BH181" i="50"/>
  <c r="BH87" i="50"/>
  <c r="BH40" i="50"/>
  <c r="BH187" i="50"/>
  <c r="BH208" i="50"/>
  <c r="BH9" i="50"/>
  <c r="BH120" i="50"/>
  <c r="BH222" i="50"/>
  <c r="BH8" i="50"/>
  <c r="BH84" i="50"/>
  <c r="BH24" i="50"/>
  <c r="BH27" i="50"/>
  <c r="BH19" i="50"/>
  <c r="BH77" i="50"/>
  <c r="BU82" i="50" s="1"/>
  <c r="BH140" i="50"/>
  <c r="BH122" i="50"/>
  <c r="BH38" i="50"/>
  <c r="BH32" i="50"/>
  <c r="BH185" i="50"/>
  <c r="BH83" i="50"/>
  <c r="BH13" i="50"/>
  <c r="BH41" i="50"/>
  <c r="BH68" i="50"/>
  <c r="BH48" i="50"/>
  <c r="BH230" i="50"/>
  <c r="BH164" i="50"/>
  <c r="BH138" i="50"/>
  <c r="BH96" i="50"/>
  <c r="BH43" i="50"/>
  <c r="BH49" i="50"/>
  <c r="BH11" i="50"/>
  <c r="BH170" i="50"/>
  <c r="BH28" i="50"/>
  <c r="BH174" i="50"/>
  <c r="BH128" i="50"/>
  <c r="BH26" i="50"/>
  <c r="BH154" i="50"/>
  <c r="BH212" i="50"/>
  <c r="BH203" i="50"/>
  <c r="BH149" i="50"/>
  <c r="BH58" i="50"/>
  <c r="BH37" i="50"/>
  <c r="BH44" i="50"/>
  <c r="BH169" i="50"/>
  <c r="BH64" i="50"/>
  <c r="BH39" i="50"/>
  <c r="W6" i="48"/>
  <c r="H8" i="50" s="1"/>
  <c r="BV134" i="50"/>
  <c r="BV103" i="50"/>
  <c r="BV231" i="50"/>
  <c r="BV155" i="50"/>
  <c r="BV35" i="50"/>
  <c r="BV138" i="50"/>
  <c r="BV116" i="50"/>
  <c r="BV197" i="50"/>
  <c r="BV54" i="50"/>
  <c r="BV87" i="50"/>
  <c r="BV98" i="50"/>
  <c r="BV205" i="50"/>
  <c r="BV60" i="50"/>
  <c r="BV67" i="50"/>
  <c r="BV162" i="50"/>
  <c r="BV86" i="50"/>
  <c r="BV24" i="50"/>
  <c r="BV100" i="50"/>
  <c r="BV122" i="50"/>
  <c r="BV62" i="50"/>
  <c r="BV49" i="50"/>
  <c r="BV187" i="50"/>
  <c r="BV190" i="50"/>
  <c r="BV65" i="50"/>
  <c r="BV229" i="50"/>
  <c r="BV199" i="50"/>
  <c r="BV14" i="50"/>
  <c r="BV144" i="50"/>
  <c r="AE7" i="48"/>
  <c r="J9" i="50" s="1"/>
  <c r="T21" i="48"/>
  <c r="W16" i="48"/>
  <c r="W20" i="48"/>
  <c r="I11" i="50" s="1"/>
  <c r="AM20" i="48"/>
  <c r="M11" i="50" s="1"/>
  <c r="AJ21" i="48"/>
  <c r="AM16" i="48"/>
  <c r="BV97" i="50"/>
  <c r="BV130" i="50"/>
  <c r="BV111" i="50"/>
  <c r="BV159" i="50"/>
  <c r="BV195" i="50"/>
  <c r="BV27" i="50"/>
  <c r="BV145" i="50"/>
  <c r="BV173" i="50"/>
  <c r="BV193" i="50"/>
  <c r="BV142" i="50"/>
  <c r="BV223" i="50"/>
  <c r="BV121" i="50"/>
  <c r="BV115" i="50"/>
  <c r="BV176" i="50"/>
  <c r="BV188" i="50"/>
  <c r="BV29" i="50"/>
  <c r="BV114" i="50"/>
  <c r="BV212" i="50"/>
  <c r="BV163" i="50"/>
  <c r="BV15" i="50"/>
  <c r="BV182" i="50"/>
  <c r="BV47" i="50"/>
  <c r="BV102" i="50"/>
  <c r="BV107" i="50"/>
  <c r="BV37" i="50"/>
  <c r="BV71" i="50"/>
  <c r="BV175" i="50"/>
  <c r="AE8" i="48"/>
  <c r="J10" i="50" s="1"/>
  <c r="BV73" i="50"/>
  <c r="BV31" i="50"/>
  <c r="BV167" i="50"/>
  <c r="BV191" i="50"/>
  <c r="BV156" i="50"/>
  <c r="BV105" i="50"/>
  <c r="BV83" i="50"/>
  <c r="BV161" i="50"/>
  <c r="BV213" i="50"/>
  <c r="BV69" i="50"/>
  <c r="BV170" i="50"/>
  <c r="BV63" i="50"/>
  <c r="BV143" i="50"/>
  <c r="BV230" i="50"/>
  <c r="BV127" i="50"/>
  <c r="BV22" i="50"/>
  <c r="BV169" i="50"/>
  <c r="BV70" i="50"/>
  <c r="BV53" i="50"/>
  <c r="BV174" i="50"/>
  <c r="BV168" i="50"/>
  <c r="BV30" i="50"/>
  <c r="BV66" i="50"/>
  <c r="BV16" i="50"/>
  <c r="BV36" i="50"/>
  <c r="AM7" i="48"/>
  <c r="L9" i="50" s="1"/>
  <c r="F7" i="50"/>
  <c r="O10" i="48"/>
  <c r="BV200" i="50"/>
  <c r="BV112" i="50"/>
  <c r="BV160" i="50"/>
  <c r="BV26" i="50"/>
  <c r="BV128" i="50"/>
  <c r="BV52" i="50"/>
  <c r="BV136" i="50"/>
  <c r="BV82" i="50"/>
  <c r="BV177" i="50"/>
  <c r="BV93" i="50"/>
  <c r="BV96" i="50"/>
  <c r="BV55" i="50"/>
  <c r="BV51" i="50"/>
  <c r="BV151" i="50"/>
  <c r="BV43" i="50"/>
  <c r="BV59" i="50"/>
  <c r="BV203" i="50"/>
  <c r="BV180" i="50"/>
  <c r="BV77" i="50"/>
  <c r="BV18" i="50"/>
  <c r="BV125" i="50"/>
  <c r="BV44" i="50"/>
  <c r="BV150" i="50"/>
  <c r="BV154" i="50"/>
  <c r="BV12" i="50"/>
  <c r="AE20" i="48"/>
  <c r="K11" i="50" s="1"/>
  <c r="AB21" i="48"/>
  <c r="AE16" i="48"/>
  <c r="BV178" i="50"/>
  <c r="BV228" i="50"/>
  <c r="BV204" i="50"/>
  <c r="BV194" i="50"/>
  <c r="BV140" i="50"/>
  <c r="BV165" i="50"/>
  <c r="BV45" i="50"/>
  <c r="BV234" i="50"/>
  <c r="BV141" i="50"/>
  <c r="BV181" i="50"/>
  <c r="BV75" i="50"/>
  <c r="BV171" i="50"/>
  <c r="BV183" i="50"/>
  <c r="BV68" i="50"/>
  <c r="BV92" i="50"/>
  <c r="BV135" i="50"/>
  <c r="BV131" i="50"/>
  <c r="BV129" i="50"/>
  <c r="BV224" i="50"/>
  <c r="BV110" i="50"/>
  <c r="BV227" i="50"/>
  <c r="BV221" i="50"/>
  <c r="BV19" i="50"/>
  <c r="BV95" i="50"/>
  <c r="BV149" i="50"/>
  <c r="BV38" i="50"/>
  <c r="BV34" i="50"/>
  <c r="AJ10" i="48"/>
  <c r="AM5" i="48"/>
  <c r="W7" i="48"/>
  <c r="H9" i="50" s="1"/>
  <c r="BV108" i="50"/>
  <c r="BV132" i="50"/>
  <c r="BV139" i="50"/>
  <c r="BV226" i="50"/>
  <c r="BV81" i="50"/>
  <c r="BV123" i="50"/>
  <c r="BV32" i="50"/>
  <c r="BV217" i="50"/>
  <c r="BV56" i="50"/>
  <c r="BV88" i="50"/>
  <c r="BV39" i="50"/>
  <c r="BV94" i="50"/>
  <c r="BV72" i="50"/>
  <c r="BV42" i="50"/>
  <c r="BV17" i="50"/>
  <c r="BV25" i="50"/>
  <c r="BV117" i="50"/>
  <c r="BV225" i="50"/>
  <c r="BV58" i="50"/>
  <c r="BV91" i="50"/>
  <c r="BV209" i="50"/>
  <c r="BV218" i="50"/>
  <c r="BV232" i="50"/>
  <c r="BV196" i="50"/>
  <c r="BV186" i="50"/>
  <c r="BV106" i="50"/>
  <c r="BV147" i="50"/>
  <c r="AM8" i="48"/>
  <c r="L10" i="50" s="1"/>
  <c r="W5" i="48"/>
  <c r="T10" i="48"/>
  <c r="BV207" i="50"/>
  <c r="BV104" i="50"/>
  <c r="BV210" i="50"/>
  <c r="BV152" i="50"/>
  <c r="BV13" i="50"/>
  <c r="BV28" i="50"/>
  <c r="BV219" i="50"/>
  <c r="BV78" i="50"/>
  <c r="BV99" i="50"/>
  <c r="BV198" i="50"/>
  <c r="BV208" i="50"/>
  <c r="BV189" i="50"/>
  <c r="BV222" i="50"/>
  <c r="BV76" i="50"/>
  <c r="BV119" i="50"/>
  <c r="BV85" i="50"/>
  <c r="BV146" i="50"/>
  <c r="BV120" i="50"/>
  <c r="BV48" i="50"/>
  <c r="BV124" i="50"/>
  <c r="BV166" i="50"/>
  <c r="BV202" i="50"/>
  <c r="BV153" i="50"/>
  <c r="BV33" i="50"/>
  <c r="BV46" i="50"/>
  <c r="BV185" i="50"/>
  <c r="BV215" i="50"/>
  <c r="G7" i="50"/>
  <c r="O21" i="48"/>
  <c r="L79" i="55"/>
  <c r="L80" i="55"/>
  <c r="L81" i="55"/>
  <c r="M68" i="55"/>
  <c r="M67" i="55"/>
  <c r="M50" i="55"/>
  <c r="M52" i="55"/>
  <c r="M74" i="55"/>
  <c r="M49" i="55"/>
  <c r="M69" i="55"/>
  <c r="M73" i="55"/>
  <c r="M72" i="55"/>
  <c r="M58" i="55"/>
  <c r="M62" i="55"/>
  <c r="M56" i="55"/>
  <c r="M64" i="55"/>
  <c r="M63" i="55"/>
  <c r="M75" i="55"/>
  <c r="M57" i="55"/>
  <c r="M65" i="55"/>
  <c r="M51" i="55"/>
  <c r="M70" i="55"/>
  <c r="K52" i="55"/>
  <c r="K75" i="55"/>
  <c r="K65" i="55"/>
  <c r="K64" i="55"/>
  <c r="K62" i="55"/>
  <c r="K58" i="55"/>
  <c r="K57" i="55"/>
  <c r="K56" i="55"/>
  <c r="K73" i="55"/>
  <c r="K51" i="55"/>
  <c r="K49" i="55"/>
  <c r="K50" i="55"/>
  <c r="K68" i="55"/>
  <c r="K72" i="55"/>
  <c r="K70" i="55"/>
  <c r="K69" i="55"/>
  <c r="K74" i="55"/>
  <c r="K67" i="55"/>
  <c r="K63" i="55"/>
  <c r="M80" i="55"/>
  <c r="M79" i="55"/>
  <c r="M81" i="55"/>
  <c r="K80" i="55"/>
  <c r="K81" i="55"/>
  <c r="K79" i="55"/>
  <c r="L63" i="55"/>
  <c r="L52" i="55"/>
  <c r="L56" i="55"/>
  <c r="L74" i="55"/>
  <c r="L50" i="55"/>
  <c r="L75" i="55"/>
  <c r="L67" i="55"/>
  <c r="L69" i="55"/>
  <c r="L57" i="55"/>
  <c r="L68" i="55"/>
  <c r="L65" i="55"/>
  <c r="L73" i="55"/>
  <c r="L64" i="55"/>
  <c r="L72" i="55"/>
  <c r="L62" i="55"/>
  <c r="L58" i="55"/>
  <c r="L51" i="55"/>
  <c r="L49" i="55"/>
  <c r="L70" i="55"/>
  <c r="K79" i="56"/>
  <c r="K80" i="56"/>
  <c r="K81" i="56"/>
  <c r="BU227" i="50" l="1"/>
  <c r="BU217" i="50"/>
  <c r="BU55" i="50"/>
  <c r="BU103" i="50"/>
  <c r="BU24" i="50"/>
  <c r="BU88" i="50"/>
  <c r="BU101" i="50"/>
  <c r="BU192" i="50"/>
  <c r="BU162" i="50"/>
  <c r="BU54" i="50"/>
  <c r="BU133" i="50"/>
  <c r="BU143" i="50"/>
  <c r="BU190" i="50"/>
  <c r="BU179" i="50"/>
  <c r="BU116" i="50"/>
  <c r="BU69" i="50"/>
  <c r="BU159" i="50"/>
  <c r="BU48" i="50"/>
  <c r="BU18" i="50"/>
  <c r="BU178" i="50"/>
  <c r="BU35" i="50"/>
  <c r="BU148" i="50"/>
  <c r="BU95" i="50"/>
  <c r="BU228" i="50"/>
  <c r="BU130" i="50"/>
  <c r="BU122" i="50"/>
  <c r="BU220" i="50"/>
  <c r="BU109" i="50"/>
  <c r="BU201" i="50"/>
  <c r="BU89" i="50"/>
  <c r="BU221" i="50"/>
  <c r="BU213" i="50"/>
  <c r="BU68" i="50"/>
  <c r="BU102" i="50"/>
  <c r="BU203" i="50"/>
  <c r="BU47" i="50"/>
  <c r="BU123" i="50"/>
  <c r="BU121" i="50"/>
  <c r="BU204" i="50"/>
  <c r="BU219" i="50"/>
  <c r="BU76" i="50"/>
  <c r="BU106" i="50"/>
  <c r="BU28" i="50"/>
  <c r="BU38" i="50"/>
  <c r="BU15" i="50"/>
  <c r="BU216" i="50"/>
  <c r="BU174" i="50"/>
  <c r="BU31" i="50"/>
  <c r="BU32" i="50"/>
  <c r="BU30" i="50"/>
  <c r="BU83" i="50"/>
  <c r="BU142" i="50"/>
  <c r="BU12" i="50"/>
  <c r="BU226" i="50"/>
  <c r="BU27" i="50"/>
  <c r="BU93" i="50"/>
  <c r="BU170" i="50"/>
  <c r="BU41" i="50"/>
  <c r="BU156" i="50"/>
  <c r="BU167" i="50"/>
  <c r="BU209" i="50"/>
  <c r="BU161" i="50"/>
  <c r="BU191" i="50"/>
  <c r="BU110" i="50"/>
  <c r="BU20" i="50"/>
  <c r="BU135" i="50"/>
  <c r="BU79" i="50"/>
  <c r="BU173" i="50"/>
  <c r="AM10" i="48"/>
  <c r="L7" i="50"/>
  <c r="BU49" i="50"/>
  <c r="BU29" i="50"/>
  <c r="BU45" i="50"/>
  <c r="BU78" i="50"/>
  <c r="BU59" i="50"/>
  <c r="BU128" i="50"/>
  <c r="BU67" i="50"/>
  <c r="BU114" i="50"/>
  <c r="BU21" i="50"/>
  <c r="BU126" i="50"/>
  <c r="BU224" i="50"/>
  <c r="BU99" i="50"/>
  <c r="BU141" i="50"/>
  <c r="BU215" i="50"/>
  <c r="BU66" i="50"/>
  <c r="BU112" i="50"/>
  <c r="BU199" i="50"/>
  <c r="BU96" i="50"/>
  <c r="BU184" i="50"/>
  <c r="BU151" i="50"/>
  <c r="BU146" i="50"/>
  <c r="BU195" i="50"/>
  <c r="BU177" i="50"/>
  <c r="BU225" i="50"/>
  <c r="BU36" i="50"/>
  <c r="BU64" i="50"/>
  <c r="AM21" i="48"/>
  <c r="M7" i="50"/>
  <c r="BU42" i="50"/>
  <c r="BU169" i="50"/>
  <c r="BU37" i="50"/>
  <c r="BU92" i="50"/>
  <c r="BU100" i="50"/>
  <c r="BU230" i="50"/>
  <c r="BU77" i="50"/>
  <c r="BU164" i="50"/>
  <c r="BU51" i="50"/>
  <c r="BU207" i="50"/>
  <c r="BU206" i="50"/>
  <c r="BU107" i="50"/>
  <c r="BU202" i="50"/>
  <c r="BU149" i="50"/>
  <c r="BU50" i="50"/>
  <c r="BU188" i="50"/>
  <c r="BU80" i="50"/>
  <c r="BU119" i="50"/>
  <c r="BU200" i="50"/>
  <c r="BU115" i="50"/>
  <c r="BU231" i="50"/>
  <c r="BU131" i="50"/>
  <c r="BU34" i="50"/>
  <c r="BU108" i="50"/>
  <c r="BU60" i="50"/>
  <c r="W10" i="48"/>
  <c r="H7" i="50"/>
  <c r="S74" i="50"/>
  <c r="S26" i="50"/>
  <c r="F12" i="50"/>
  <c r="BU63" i="50"/>
  <c r="BU33" i="50"/>
  <c r="BU43" i="50"/>
  <c r="BU13" i="50"/>
  <c r="BU186" i="50"/>
  <c r="BU138" i="50"/>
  <c r="BU171" i="50"/>
  <c r="BU129" i="50"/>
  <c r="BU25" i="50"/>
  <c r="BU211" i="50"/>
  <c r="BU136" i="50"/>
  <c r="BU223" i="50"/>
  <c r="BU58" i="50"/>
  <c r="BU26" i="50"/>
  <c r="BU152" i="50"/>
  <c r="BU210" i="50"/>
  <c r="BU166" i="50"/>
  <c r="BU105" i="50"/>
  <c r="BU81" i="50"/>
  <c r="BU74" i="50"/>
  <c r="BU158" i="50"/>
  <c r="BU197" i="50"/>
  <c r="BU194" i="50"/>
  <c r="BU124" i="50"/>
  <c r="BU22" i="50"/>
  <c r="BU71" i="50"/>
  <c r="BU154" i="50"/>
  <c r="BU175" i="50"/>
  <c r="BU53" i="50"/>
  <c r="BU127" i="50"/>
  <c r="BU57" i="50"/>
  <c r="BU134" i="50"/>
  <c r="BU140" i="50"/>
  <c r="BU157" i="50"/>
  <c r="BU181" i="50"/>
  <c r="BU218" i="50"/>
  <c r="BU153" i="50"/>
  <c r="BU185" i="50"/>
  <c r="BU196" i="50"/>
  <c r="BU56" i="50"/>
  <c r="BU94" i="50"/>
  <c r="BU132" i="50"/>
  <c r="BU117" i="50"/>
  <c r="BU187" i="50"/>
  <c r="BU61" i="50"/>
  <c r="BU19" i="50"/>
  <c r="BU180" i="50"/>
  <c r="BU163" i="50"/>
  <c r="BU72" i="50"/>
  <c r="BU120" i="50"/>
  <c r="BU234" i="50"/>
  <c r="BU137" i="50"/>
  <c r="BU208" i="50"/>
  <c r="BU16" i="50"/>
  <c r="BU73" i="50"/>
  <c r="BU145" i="50"/>
  <c r="BU125" i="50"/>
  <c r="BU90" i="50"/>
  <c r="BU113" i="50"/>
  <c r="BU62" i="50"/>
  <c r="BU214" i="50"/>
  <c r="BU183" i="50"/>
  <c r="BU75" i="50"/>
  <c r="BU212" i="50"/>
  <c r="BU222" i="50"/>
  <c r="BU97" i="50"/>
  <c r="BU65" i="50"/>
  <c r="BU155" i="50"/>
  <c r="BU118" i="50"/>
  <c r="BU139" i="50"/>
  <c r="BU193" i="50"/>
  <c r="BU147" i="50"/>
  <c r="BU87" i="50"/>
  <c r="BU52" i="50"/>
  <c r="BU229" i="50"/>
  <c r="BU111" i="50"/>
  <c r="BU39" i="50"/>
  <c r="BU91" i="50"/>
  <c r="BU84" i="50"/>
  <c r="J7" i="50"/>
  <c r="AE10" i="48"/>
  <c r="S82" i="50"/>
  <c r="S34" i="50"/>
  <c r="G12" i="50"/>
  <c r="K7" i="50"/>
  <c r="AE21" i="48"/>
  <c r="I7" i="50"/>
  <c r="W21" i="48"/>
  <c r="BU44" i="50"/>
  <c r="BU46" i="50"/>
  <c r="BU14" i="50"/>
  <c r="BU17" i="50"/>
  <c r="BU189" i="50"/>
  <c r="BU182" i="50"/>
  <c r="BU23" i="50"/>
  <c r="BU85" i="50"/>
  <c r="BU160" i="50"/>
  <c r="BU205" i="50"/>
  <c r="BU176" i="50"/>
  <c r="BU168" i="50"/>
  <c r="BU144" i="50"/>
  <c r="BU233" i="50"/>
  <c r="BU70" i="50"/>
  <c r="BU86" i="50"/>
  <c r="BU232" i="50"/>
  <c r="BU98" i="50"/>
  <c r="BU150" i="50"/>
  <c r="BU165" i="50"/>
  <c r="BU40" i="50"/>
  <c r="BU104" i="50"/>
  <c r="BU198" i="50"/>
  <c r="BU172" i="50"/>
  <c r="BN149" i="50" l="1"/>
  <c r="BN200" i="50"/>
  <c r="BN112" i="50"/>
  <c r="BN187" i="50"/>
  <c r="Y26" i="50"/>
  <c r="BN101" i="50"/>
  <c r="BN11" i="50"/>
  <c r="BN92" i="50"/>
  <c r="BN153" i="50"/>
  <c r="BN181" i="50"/>
  <c r="BN90" i="50"/>
  <c r="BN140" i="50"/>
  <c r="BN96" i="50"/>
  <c r="BN28" i="50"/>
  <c r="BN75" i="50"/>
  <c r="BN69" i="50"/>
  <c r="BN143" i="50"/>
  <c r="BN18" i="50"/>
  <c r="BN163" i="50"/>
  <c r="BN38" i="50"/>
  <c r="BN183" i="50"/>
  <c r="BN216" i="50"/>
  <c r="BN47" i="50"/>
  <c r="BN191" i="50"/>
  <c r="BN67" i="50"/>
  <c r="BN150" i="50"/>
  <c r="BN170" i="50"/>
  <c r="BN20" i="50"/>
  <c r="BN74" i="50"/>
  <c r="BN110" i="50"/>
  <c r="BN230" i="50"/>
  <c r="BN137" i="50"/>
  <c r="BN91" i="50"/>
  <c r="BN207" i="50"/>
  <c r="BN144" i="50"/>
  <c r="BN212" i="50"/>
  <c r="BN139" i="50"/>
  <c r="BN115" i="50"/>
  <c r="BN168" i="50"/>
  <c r="BN81" i="50"/>
  <c r="BN127" i="50"/>
  <c r="BN13" i="50"/>
  <c r="BN158" i="50"/>
  <c r="BN41" i="50"/>
  <c r="BN126" i="50"/>
  <c r="BN7" i="50"/>
  <c r="BN164" i="50"/>
  <c r="BN197" i="50"/>
  <c r="BN15" i="50"/>
  <c r="BN221" i="50"/>
  <c r="BN155" i="50"/>
  <c r="BN45" i="50"/>
  <c r="BN23" i="50"/>
  <c r="BN135" i="50"/>
  <c r="BN203" i="50"/>
  <c r="BN25" i="50"/>
  <c r="BN202" i="50"/>
  <c r="BN82" i="50"/>
  <c r="BN106" i="50"/>
  <c r="BN29" i="50"/>
  <c r="BN14" i="50"/>
  <c r="BN227" i="50"/>
  <c r="BN184" i="50"/>
  <c r="BN46" i="50"/>
  <c r="BN188" i="50"/>
  <c r="BN159" i="50"/>
  <c r="BN142" i="50"/>
  <c r="BN199" i="50"/>
  <c r="BN30" i="50"/>
  <c r="BN177" i="50"/>
  <c r="BN161" i="50"/>
  <c r="BN120" i="50"/>
  <c r="BN141" i="50"/>
  <c r="BN228" i="50"/>
  <c r="BN53" i="50"/>
  <c r="BN211" i="50"/>
  <c r="BN36" i="50"/>
  <c r="BN175" i="50"/>
  <c r="BN55" i="50"/>
  <c r="BN57" i="50"/>
  <c r="BN209" i="50"/>
  <c r="BN35" i="50"/>
  <c r="BN59" i="50"/>
  <c r="BN56" i="50"/>
  <c r="BN229" i="50"/>
  <c r="BN176" i="50"/>
  <c r="BN108" i="50"/>
  <c r="BN61" i="50"/>
  <c r="BN166" i="50"/>
  <c r="BN42" i="50"/>
  <c r="BN71" i="50"/>
  <c r="BN24" i="50"/>
  <c r="BN17" i="50"/>
  <c r="BN131" i="50"/>
  <c r="BN151" i="50"/>
  <c r="BN16" i="50"/>
  <c r="BN43" i="50"/>
  <c r="BN103" i="50"/>
  <c r="BN215" i="50"/>
  <c r="BN109" i="50"/>
  <c r="BN51" i="50"/>
  <c r="BN223" i="50"/>
  <c r="BN222" i="50"/>
  <c r="BN156" i="50"/>
  <c r="BN44" i="50"/>
  <c r="BN225" i="50"/>
  <c r="BN31" i="50"/>
  <c r="BN95" i="50"/>
  <c r="BN173" i="50"/>
  <c r="BN58" i="50"/>
  <c r="BN63" i="50"/>
  <c r="BN220" i="50"/>
  <c r="BN157" i="50"/>
  <c r="BN10" i="50"/>
  <c r="BN204" i="50"/>
  <c r="BN65" i="50"/>
  <c r="BN148" i="50"/>
  <c r="BN78" i="50"/>
  <c r="BN116" i="50"/>
  <c r="BN104" i="50"/>
  <c r="BN185" i="50"/>
  <c r="BN226" i="50"/>
  <c r="BN88" i="50"/>
  <c r="BN129" i="50"/>
  <c r="BN165" i="50"/>
  <c r="BN232" i="50"/>
  <c r="BN114" i="50"/>
  <c r="BN198" i="50"/>
  <c r="BN111" i="50"/>
  <c r="BN12" i="50"/>
  <c r="BN201" i="50"/>
  <c r="BN83" i="50"/>
  <c r="BN107" i="50"/>
  <c r="BN133" i="50"/>
  <c r="BN182" i="50"/>
  <c r="BN22" i="50"/>
  <c r="Y74" i="50"/>
  <c r="BN49" i="50"/>
  <c r="BN32" i="50"/>
  <c r="BN195" i="50"/>
  <c r="BN147" i="50"/>
  <c r="BN186" i="50"/>
  <c r="BN8" i="50"/>
  <c r="BN89" i="50"/>
  <c r="BN27" i="50"/>
  <c r="BN192" i="50"/>
  <c r="BN138" i="50"/>
  <c r="BN174" i="50"/>
  <c r="BN64" i="50"/>
  <c r="BN234" i="50"/>
  <c r="BN134" i="50"/>
  <c r="BN125" i="50"/>
  <c r="BN145" i="50"/>
  <c r="BN113" i="50"/>
  <c r="BN60" i="50"/>
  <c r="BN160" i="50"/>
  <c r="BN105" i="50"/>
  <c r="BN233" i="50"/>
  <c r="BN231" i="50"/>
  <c r="BN118" i="50"/>
  <c r="BN154" i="50"/>
  <c r="BN72" i="50"/>
  <c r="BN85" i="50"/>
  <c r="BN180" i="50"/>
  <c r="BN128" i="50"/>
  <c r="BN21" i="50"/>
  <c r="BN152" i="50"/>
  <c r="BN87" i="50"/>
  <c r="BN52" i="50"/>
  <c r="BN193" i="50"/>
  <c r="BN94" i="50"/>
  <c r="BN117" i="50"/>
  <c r="BN9" i="50"/>
  <c r="BN124" i="50"/>
  <c r="BN34" i="50"/>
  <c r="BN37" i="50"/>
  <c r="BN73" i="50"/>
  <c r="BN102" i="50"/>
  <c r="BN76" i="50"/>
  <c r="BN172" i="50"/>
  <c r="BN70" i="50"/>
  <c r="BN190" i="50"/>
  <c r="BN205" i="50"/>
  <c r="BN171" i="50"/>
  <c r="BN80" i="50"/>
  <c r="BN224" i="50"/>
  <c r="BN189" i="50"/>
  <c r="BN50" i="50"/>
  <c r="BN194" i="50"/>
  <c r="BN136" i="50"/>
  <c r="BN179" i="50"/>
  <c r="BN123" i="50"/>
  <c r="BN40" i="50"/>
  <c r="CA45" i="50" s="1"/>
  <c r="BN162" i="50"/>
  <c r="BN210" i="50"/>
  <c r="BN62" i="50"/>
  <c r="BN146" i="50"/>
  <c r="CA151" i="50" s="1"/>
  <c r="L12" i="50"/>
  <c r="BN196" i="50"/>
  <c r="BN84" i="50"/>
  <c r="BN119" i="50"/>
  <c r="BN68" i="50"/>
  <c r="BN48" i="50"/>
  <c r="BN178" i="50"/>
  <c r="BN132" i="50"/>
  <c r="BN218" i="50"/>
  <c r="BN213" i="50"/>
  <c r="BN206" i="50"/>
  <c r="BN169" i="50"/>
  <c r="BN217" i="50"/>
  <c r="BN100" i="50"/>
  <c r="BN98" i="50"/>
  <c r="BN54" i="50"/>
  <c r="BN79" i="50"/>
  <c r="BN33" i="50"/>
  <c r="BN66" i="50"/>
  <c r="BN121" i="50"/>
  <c r="BN77" i="50"/>
  <c r="BN99" i="50"/>
  <c r="BN86" i="50"/>
  <c r="BN26" i="50"/>
  <c r="BN122" i="50"/>
  <c r="BN219" i="50"/>
  <c r="BN39" i="50"/>
  <c r="BN93" i="50"/>
  <c r="BN208" i="50"/>
  <c r="BN130" i="50"/>
  <c r="BN167" i="50"/>
  <c r="BN214" i="50"/>
  <c r="BN19" i="50"/>
  <c r="BN97" i="50"/>
  <c r="BJ145" i="50"/>
  <c r="BJ42" i="50"/>
  <c r="BJ124" i="50"/>
  <c r="BJ222" i="50"/>
  <c r="BJ30" i="50"/>
  <c r="BJ69" i="50"/>
  <c r="BJ102" i="50"/>
  <c r="BJ66" i="50"/>
  <c r="BJ10" i="50"/>
  <c r="BJ24" i="50"/>
  <c r="BJ205" i="50"/>
  <c r="BJ57" i="50"/>
  <c r="BJ230" i="50"/>
  <c r="BJ148" i="50"/>
  <c r="BJ171" i="50"/>
  <c r="BJ132" i="50"/>
  <c r="BJ233" i="50"/>
  <c r="BJ143" i="50"/>
  <c r="BJ194" i="50"/>
  <c r="BJ28" i="50"/>
  <c r="BJ87" i="50"/>
  <c r="BJ78" i="50"/>
  <c r="BJ26" i="50"/>
  <c r="BJ117" i="50"/>
  <c r="BJ44" i="50"/>
  <c r="BJ126" i="50"/>
  <c r="BJ84" i="50"/>
  <c r="BJ119" i="50"/>
  <c r="BJ130" i="50"/>
  <c r="BJ50" i="50"/>
  <c r="BJ98" i="50"/>
  <c r="BJ29" i="50"/>
  <c r="BJ138" i="50"/>
  <c r="BJ226" i="50"/>
  <c r="BJ187" i="50"/>
  <c r="BJ118" i="50"/>
  <c r="BJ76" i="50"/>
  <c r="BJ71" i="50"/>
  <c r="BJ228" i="50"/>
  <c r="BJ92" i="50"/>
  <c r="BJ70" i="50"/>
  <c r="BJ209" i="50"/>
  <c r="BJ34" i="50"/>
  <c r="BJ189" i="50"/>
  <c r="BJ72" i="50"/>
  <c r="BJ97" i="50"/>
  <c r="BJ232" i="50"/>
  <c r="BJ60" i="50"/>
  <c r="BJ74" i="50"/>
  <c r="BJ107" i="50"/>
  <c r="BJ137" i="50"/>
  <c r="BJ127" i="50"/>
  <c r="BJ200" i="50"/>
  <c r="BJ115" i="50"/>
  <c r="BJ152" i="50"/>
  <c r="BJ162" i="50"/>
  <c r="BJ172" i="50"/>
  <c r="BJ45" i="50"/>
  <c r="BJ186" i="50"/>
  <c r="BJ88" i="50"/>
  <c r="BJ104" i="50"/>
  <c r="BJ153" i="50"/>
  <c r="BJ41" i="50"/>
  <c r="BJ182" i="50"/>
  <c r="BJ227" i="50"/>
  <c r="BJ184" i="50"/>
  <c r="BJ139" i="50"/>
  <c r="BJ7" i="50"/>
  <c r="BJ19" i="50"/>
  <c r="BJ192" i="50"/>
  <c r="BJ105" i="50"/>
  <c r="BJ100" i="50"/>
  <c r="BJ27" i="50"/>
  <c r="BJ35" i="50"/>
  <c r="BJ20" i="50"/>
  <c r="BJ63" i="50"/>
  <c r="BJ208" i="50"/>
  <c r="BJ157" i="50"/>
  <c r="BJ52" i="50"/>
  <c r="BJ198" i="50"/>
  <c r="BJ103" i="50"/>
  <c r="BJ174" i="50"/>
  <c r="BJ217" i="50"/>
  <c r="BJ196" i="50"/>
  <c r="BJ15" i="50"/>
  <c r="BJ136" i="50"/>
  <c r="BJ56" i="50"/>
  <c r="BJ8" i="50"/>
  <c r="BJ135" i="50"/>
  <c r="BJ85" i="50"/>
  <c r="U74" i="50"/>
  <c r="BJ22" i="50"/>
  <c r="BJ225" i="50"/>
  <c r="BJ134" i="50"/>
  <c r="BJ176" i="50"/>
  <c r="BJ82" i="50"/>
  <c r="BJ11" i="50"/>
  <c r="BJ77" i="50"/>
  <c r="BJ144" i="50"/>
  <c r="BJ229" i="50"/>
  <c r="BJ191" i="50"/>
  <c r="BJ96" i="50"/>
  <c r="BJ121" i="50"/>
  <c r="BJ43" i="50"/>
  <c r="BJ18" i="50"/>
  <c r="BJ234" i="50"/>
  <c r="BJ120" i="50"/>
  <c r="BJ156" i="50"/>
  <c r="BJ99" i="50"/>
  <c r="BJ9" i="50"/>
  <c r="BJ231" i="50"/>
  <c r="BJ12" i="50"/>
  <c r="BJ214" i="50"/>
  <c r="BJ202" i="50"/>
  <c r="BJ90" i="50"/>
  <c r="BJ216" i="50"/>
  <c r="BJ193" i="50"/>
  <c r="BJ31" i="50"/>
  <c r="BJ210" i="50"/>
  <c r="BJ175" i="50"/>
  <c r="BJ38" i="50"/>
  <c r="BJ207" i="50"/>
  <c r="BJ201" i="50"/>
  <c r="BJ128" i="50"/>
  <c r="BJ213" i="50"/>
  <c r="BJ111" i="50"/>
  <c r="BJ125" i="50"/>
  <c r="BJ133" i="50"/>
  <c r="BJ13" i="50"/>
  <c r="BJ206" i="50"/>
  <c r="BJ114" i="50"/>
  <c r="BJ169" i="50"/>
  <c r="BJ14" i="50"/>
  <c r="BJ185" i="50"/>
  <c r="BJ159" i="50"/>
  <c r="BJ93" i="50"/>
  <c r="BJ80" i="50"/>
  <c r="BJ59" i="50"/>
  <c r="BJ221" i="50"/>
  <c r="BJ178" i="50"/>
  <c r="BJ89" i="50"/>
  <c r="BJ190" i="50"/>
  <c r="U26" i="50"/>
  <c r="BJ166" i="50"/>
  <c r="BJ49" i="50"/>
  <c r="BJ212" i="50"/>
  <c r="BJ36" i="50"/>
  <c r="BJ161" i="50"/>
  <c r="BJ75" i="50"/>
  <c r="BJ65" i="50"/>
  <c r="BJ108" i="50"/>
  <c r="BJ64" i="50"/>
  <c r="BJ158" i="50"/>
  <c r="BJ122" i="50"/>
  <c r="BJ199" i="50"/>
  <c r="BJ67" i="50"/>
  <c r="BJ62" i="50"/>
  <c r="BJ17" i="50"/>
  <c r="BJ86" i="50"/>
  <c r="BJ95" i="50"/>
  <c r="BJ123" i="50"/>
  <c r="BJ223" i="50"/>
  <c r="BJ151" i="50"/>
  <c r="BJ73" i="50"/>
  <c r="BJ116" i="50"/>
  <c r="BJ106" i="50"/>
  <c r="BJ224" i="50"/>
  <c r="BJ112" i="50"/>
  <c r="BJ150" i="50"/>
  <c r="BJ33" i="50"/>
  <c r="BJ94" i="50"/>
  <c r="BJ146" i="50"/>
  <c r="H12" i="50"/>
  <c r="BJ211" i="50"/>
  <c r="BJ165" i="50"/>
  <c r="BJ177" i="50"/>
  <c r="BJ68" i="50"/>
  <c r="BJ54" i="50"/>
  <c r="BJ142" i="50"/>
  <c r="BJ61" i="50"/>
  <c r="BJ170" i="50"/>
  <c r="BJ53" i="50"/>
  <c r="BJ101" i="50"/>
  <c r="BJ79" i="50"/>
  <c r="BJ39" i="50"/>
  <c r="BW44" i="50" s="1"/>
  <c r="BJ180" i="50"/>
  <c r="BJ168" i="50"/>
  <c r="BJ81" i="50"/>
  <c r="BJ40" i="50"/>
  <c r="BJ141" i="50"/>
  <c r="BJ37" i="50"/>
  <c r="BJ131" i="50"/>
  <c r="BJ203" i="50"/>
  <c r="BJ195" i="50"/>
  <c r="BJ219" i="50"/>
  <c r="BJ83" i="50"/>
  <c r="BJ154" i="50"/>
  <c r="BJ23" i="50"/>
  <c r="BJ163" i="50"/>
  <c r="BJ109" i="50"/>
  <c r="BJ160" i="50"/>
  <c r="BW165" i="50" s="1"/>
  <c r="BJ91" i="50"/>
  <c r="BJ164" i="50"/>
  <c r="BJ51" i="50"/>
  <c r="BJ25" i="50"/>
  <c r="BJ110" i="50"/>
  <c r="BJ188" i="50"/>
  <c r="BJ21" i="50"/>
  <c r="BJ48" i="50"/>
  <c r="BJ55" i="50"/>
  <c r="BJ58" i="50"/>
  <c r="BJ218" i="50"/>
  <c r="BJ167" i="50"/>
  <c r="BJ32" i="50"/>
  <c r="BJ183" i="50"/>
  <c r="BJ204" i="50"/>
  <c r="BJ155" i="50"/>
  <c r="BW160" i="50" s="1"/>
  <c r="BJ173" i="50"/>
  <c r="BJ215" i="50"/>
  <c r="BJ147" i="50"/>
  <c r="BJ149" i="50"/>
  <c r="BJ113" i="50"/>
  <c r="BJ16" i="50"/>
  <c r="BJ220" i="50"/>
  <c r="BJ129" i="50"/>
  <c r="BW134" i="50" s="1"/>
  <c r="BJ179" i="50"/>
  <c r="BJ181" i="50"/>
  <c r="BJ46" i="50"/>
  <c r="BJ197" i="50"/>
  <c r="BJ140" i="50"/>
  <c r="BJ47" i="50"/>
  <c r="BO83" i="50"/>
  <c r="BO140" i="50"/>
  <c r="BO103" i="50"/>
  <c r="BO198" i="50"/>
  <c r="BO38" i="50"/>
  <c r="BO24" i="50"/>
  <c r="BO91" i="50"/>
  <c r="BO66" i="50"/>
  <c r="BO14" i="50"/>
  <c r="BO37" i="50"/>
  <c r="BO18" i="50"/>
  <c r="BO53" i="50"/>
  <c r="BO9" i="50"/>
  <c r="BO28" i="50"/>
  <c r="BO54" i="50"/>
  <c r="BO7" i="50"/>
  <c r="BO188" i="50"/>
  <c r="BO179" i="50"/>
  <c r="BO109" i="50"/>
  <c r="BO180" i="50"/>
  <c r="BO105" i="50"/>
  <c r="BO190" i="50"/>
  <c r="BO52" i="50"/>
  <c r="BO43" i="50"/>
  <c r="BO214" i="50"/>
  <c r="BO26" i="50"/>
  <c r="BO39" i="50"/>
  <c r="BO231" i="50"/>
  <c r="BO97" i="50"/>
  <c r="BO60" i="50"/>
  <c r="BO195" i="50"/>
  <c r="BO31" i="50"/>
  <c r="BO169" i="50"/>
  <c r="BO189" i="50"/>
  <c r="BO58" i="50"/>
  <c r="BO220" i="50"/>
  <c r="BO32" i="50"/>
  <c r="BO171" i="50"/>
  <c r="BO104" i="50"/>
  <c r="BO161" i="50"/>
  <c r="BO141" i="50"/>
  <c r="BO165" i="50"/>
  <c r="BO229" i="50"/>
  <c r="BO22" i="50"/>
  <c r="BO170" i="50"/>
  <c r="BO139" i="50"/>
  <c r="BO29" i="50"/>
  <c r="BO213" i="50"/>
  <c r="BO159" i="50"/>
  <c r="BO65" i="50"/>
  <c r="BO125" i="50"/>
  <c r="BO100" i="50"/>
  <c r="BO46" i="50"/>
  <c r="BO167" i="50"/>
  <c r="BO34" i="50"/>
  <c r="BO112" i="50"/>
  <c r="BO74" i="50"/>
  <c r="BO200" i="50"/>
  <c r="BO16" i="50"/>
  <c r="BO150" i="50"/>
  <c r="BO191" i="50"/>
  <c r="BO69" i="50"/>
  <c r="BO59" i="50"/>
  <c r="BO124" i="50"/>
  <c r="BO130" i="50"/>
  <c r="BO196" i="50"/>
  <c r="BO147" i="50"/>
  <c r="BO192" i="50"/>
  <c r="BO122" i="50"/>
  <c r="BO142" i="50"/>
  <c r="BO149" i="50"/>
  <c r="BO90" i="50"/>
  <c r="BO172" i="50"/>
  <c r="BO178" i="50"/>
  <c r="BO128" i="50"/>
  <c r="BO55" i="50"/>
  <c r="BO203" i="50"/>
  <c r="BO193" i="50"/>
  <c r="BO20" i="50"/>
  <c r="BO36" i="50"/>
  <c r="BO163" i="50"/>
  <c r="BO155" i="50"/>
  <c r="BO153" i="50"/>
  <c r="BO226" i="50"/>
  <c r="BO162" i="50"/>
  <c r="BO92" i="50"/>
  <c r="BO221" i="50"/>
  <c r="BO108" i="50"/>
  <c r="BO177" i="50"/>
  <c r="BO144" i="50"/>
  <c r="BO49" i="50"/>
  <c r="BO219" i="50"/>
  <c r="BO106" i="50"/>
  <c r="BO131" i="50"/>
  <c r="BO15" i="50"/>
  <c r="BO126" i="50"/>
  <c r="BO217" i="50"/>
  <c r="BO225" i="50"/>
  <c r="BO45" i="50"/>
  <c r="BO19" i="50"/>
  <c r="BO199" i="50"/>
  <c r="BO35" i="50"/>
  <c r="BO114" i="50"/>
  <c r="BO211" i="50"/>
  <c r="BO176" i="50"/>
  <c r="BO102" i="50"/>
  <c r="BO68" i="50"/>
  <c r="BO186" i="50"/>
  <c r="BO212" i="50"/>
  <c r="BO207" i="50"/>
  <c r="BO157" i="50"/>
  <c r="BO132" i="50"/>
  <c r="BO136" i="50"/>
  <c r="BO201" i="50"/>
  <c r="BO138" i="50"/>
  <c r="BO123" i="50"/>
  <c r="BO88" i="50"/>
  <c r="BO94" i="50"/>
  <c r="BO227" i="50"/>
  <c r="BO184" i="50"/>
  <c r="BO12" i="50"/>
  <c r="BO63" i="50"/>
  <c r="BO93" i="50"/>
  <c r="BO51" i="50"/>
  <c r="BO25" i="50"/>
  <c r="BO118" i="50"/>
  <c r="BO145" i="50"/>
  <c r="BO209" i="50"/>
  <c r="BO116" i="50"/>
  <c r="BO183" i="50"/>
  <c r="BO8" i="50"/>
  <c r="BO185" i="50"/>
  <c r="BO82" i="50"/>
  <c r="BO127" i="50"/>
  <c r="BO152" i="50"/>
  <c r="BO210" i="50"/>
  <c r="BO107" i="50"/>
  <c r="BO76" i="50"/>
  <c r="BO61" i="50"/>
  <c r="BO73" i="50"/>
  <c r="BO78" i="50"/>
  <c r="BO222" i="50"/>
  <c r="BO56" i="50"/>
  <c r="BO120" i="50"/>
  <c r="BO143" i="50"/>
  <c r="BO115" i="50"/>
  <c r="BO181" i="50"/>
  <c r="BO41" i="50"/>
  <c r="BO96" i="50"/>
  <c r="BO202" i="50"/>
  <c r="BO206" i="50"/>
  <c r="BO30" i="50"/>
  <c r="BO71" i="50"/>
  <c r="BO173" i="50"/>
  <c r="BO47" i="50"/>
  <c r="BO44" i="50"/>
  <c r="BO87" i="50"/>
  <c r="BO70" i="50"/>
  <c r="BO11" i="50"/>
  <c r="BO50" i="50"/>
  <c r="BO129" i="50"/>
  <c r="BO95" i="50"/>
  <c r="BO86" i="50"/>
  <c r="BO216" i="50"/>
  <c r="BO121" i="50"/>
  <c r="BO84" i="50"/>
  <c r="BO64" i="50"/>
  <c r="BO40" i="50"/>
  <c r="BO215" i="50"/>
  <c r="BO224" i="50"/>
  <c r="BO160" i="50"/>
  <c r="BO99" i="50"/>
  <c r="BO228" i="50"/>
  <c r="BO27" i="50"/>
  <c r="BO17" i="50"/>
  <c r="BO187" i="50"/>
  <c r="BO77" i="50"/>
  <c r="BO223" i="50"/>
  <c r="BO158" i="50"/>
  <c r="BO110" i="50"/>
  <c r="BO117" i="50"/>
  <c r="BO67" i="50"/>
  <c r="BO168" i="50"/>
  <c r="BO166" i="50"/>
  <c r="BO175" i="50"/>
  <c r="BO80" i="50"/>
  <c r="BO75" i="50"/>
  <c r="BO42" i="50"/>
  <c r="BO232" i="50"/>
  <c r="BO101" i="50"/>
  <c r="BO98" i="50"/>
  <c r="BO205" i="50"/>
  <c r="BO89" i="50"/>
  <c r="BO151" i="50"/>
  <c r="BO23" i="50"/>
  <c r="BO79" i="50"/>
  <c r="BO197" i="50"/>
  <c r="Y82" i="50"/>
  <c r="BO48" i="50"/>
  <c r="M12" i="50"/>
  <c r="BO174" i="50"/>
  <c r="BO81" i="50"/>
  <c r="BO146" i="50"/>
  <c r="BO13" i="50"/>
  <c r="BO148" i="50"/>
  <c r="BO119" i="50"/>
  <c r="BO33" i="50"/>
  <c r="BO113" i="50"/>
  <c r="BO134" i="50"/>
  <c r="BO208" i="50"/>
  <c r="BO194" i="50"/>
  <c r="BO204" i="50"/>
  <c r="BO135" i="50"/>
  <c r="BO85" i="50"/>
  <c r="BO111" i="50"/>
  <c r="BO21" i="50"/>
  <c r="BO156" i="50"/>
  <c r="BO72" i="50"/>
  <c r="BO57" i="50"/>
  <c r="Y34" i="50"/>
  <c r="BO10" i="50"/>
  <c r="BO218" i="50"/>
  <c r="BO230" i="50"/>
  <c r="BO234" i="50"/>
  <c r="BO164" i="50"/>
  <c r="BO133" i="50"/>
  <c r="BO233" i="50"/>
  <c r="BO137" i="50"/>
  <c r="BO62" i="50"/>
  <c r="BO154" i="50"/>
  <c r="BO182" i="50"/>
  <c r="BK179" i="50"/>
  <c r="BK178" i="50"/>
  <c r="BK187" i="50"/>
  <c r="BK118" i="50"/>
  <c r="BK53" i="50"/>
  <c r="BK153" i="50"/>
  <c r="BK100" i="50"/>
  <c r="BK71" i="50"/>
  <c r="BK175" i="50"/>
  <c r="BK130" i="50"/>
  <c r="BK32" i="50"/>
  <c r="BK137" i="50"/>
  <c r="BK218" i="50"/>
  <c r="BK73" i="50"/>
  <c r="BK63" i="50"/>
  <c r="BK155" i="50"/>
  <c r="BK217" i="50"/>
  <c r="BK136" i="50"/>
  <c r="BK68" i="50"/>
  <c r="BK75" i="50"/>
  <c r="BK185" i="50"/>
  <c r="BK29" i="50"/>
  <c r="BK131" i="50"/>
  <c r="BK57" i="50"/>
  <c r="BK230" i="50"/>
  <c r="BK168" i="50"/>
  <c r="BK38" i="50"/>
  <c r="BK109" i="50"/>
  <c r="BK124" i="50"/>
  <c r="BK225" i="50"/>
  <c r="BK135" i="50"/>
  <c r="BK113" i="50"/>
  <c r="BK203" i="50"/>
  <c r="BK23" i="50"/>
  <c r="BK46" i="50"/>
  <c r="BK166" i="50"/>
  <c r="BK157" i="50"/>
  <c r="BK67" i="50"/>
  <c r="BK231" i="50"/>
  <c r="BK15" i="50"/>
  <c r="BK209" i="50"/>
  <c r="BK25" i="50"/>
  <c r="BK56" i="50"/>
  <c r="BK222" i="50"/>
  <c r="BK27" i="50"/>
  <c r="BK161" i="50"/>
  <c r="BK204" i="50"/>
  <c r="BK22" i="50"/>
  <c r="BK122" i="50"/>
  <c r="BK43" i="50"/>
  <c r="BK202" i="50"/>
  <c r="BK47" i="50"/>
  <c r="BK117" i="50"/>
  <c r="BK65" i="50"/>
  <c r="BK154" i="50"/>
  <c r="I12" i="50"/>
  <c r="BK20" i="50"/>
  <c r="BK138" i="50"/>
  <c r="BK176" i="50"/>
  <c r="BK212" i="50"/>
  <c r="BK61" i="50"/>
  <c r="BK66" i="50"/>
  <c r="BK91" i="50"/>
  <c r="BK116" i="50"/>
  <c r="BK96" i="50"/>
  <c r="BK95" i="50"/>
  <c r="BK10" i="50"/>
  <c r="BK123" i="50"/>
  <c r="BK206" i="50"/>
  <c r="BK184" i="50"/>
  <c r="BK14" i="50"/>
  <c r="BK31" i="50"/>
  <c r="BK189" i="50"/>
  <c r="BK195" i="50"/>
  <c r="BK44" i="50"/>
  <c r="BK94" i="50"/>
  <c r="BK7" i="50"/>
  <c r="BK221" i="50"/>
  <c r="BK164" i="50"/>
  <c r="BK133" i="50"/>
  <c r="BK55" i="50"/>
  <c r="BK82" i="50"/>
  <c r="BK182" i="50"/>
  <c r="BK191" i="50"/>
  <c r="BK17" i="50"/>
  <c r="BK26" i="50"/>
  <c r="BK224" i="50"/>
  <c r="BK156" i="50"/>
  <c r="BK64" i="50"/>
  <c r="BK48" i="50"/>
  <c r="BK58" i="50"/>
  <c r="BK83" i="50"/>
  <c r="BK214" i="50"/>
  <c r="BK146" i="50"/>
  <c r="BK140" i="50"/>
  <c r="BK80" i="50"/>
  <c r="BK159" i="50"/>
  <c r="BK69" i="50"/>
  <c r="BK35" i="50"/>
  <c r="BK50" i="50"/>
  <c r="BK92" i="50"/>
  <c r="BK11" i="50"/>
  <c r="BK99" i="50"/>
  <c r="BK129" i="50"/>
  <c r="BK186" i="50"/>
  <c r="BK150" i="50"/>
  <c r="BK134" i="50"/>
  <c r="BK213" i="50"/>
  <c r="BK194" i="50"/>
  <c r="BK52" i="50"/>
  <c r="BK9" i="50"/>
  <c r="BK112" i="50"/>
  <c r="BK70" i="50"/>
  <c r="BK111" i="50"/>
  <c r="BK51" i="50"/>
  <c r="BK110" i="50"/>
  <c r="BK180" i="50"/>
  <c r="BK36" i="50"/>
  <c r="BK229" i="50"/>
  <c r="BK74" i="50"/>
  <c r="BK163" i="50"/>
  <c r="BK84" i="50"/>
  <c r="BK21" i="50"/>
  <c r="BK205" i="50"/>
  <c r="BK126" i="50"/>
  <c r="BK196" i="50"/>
  <c r="BK106" i="50"/>
  <c r="BK226" i="50"/>
  <c r="BK143" i="50"/>
  <c r="BK120" i="50"/>
  <c r="BK147" i="50"/>
  <c r="BK200" i="50"/>
  <c r="BK167" i="50"/>
  <c r="BK198" i="50"/>
  <c r="BK33" i="50"/>
  <c r="BK188" i="50"/>
  <c r="BK89" i="50"/>
  <c r="BK34" i="50"/>
  <c r="BK181" i="50"/>
  <c r="U82" i="50"/>
  <c r="BK8" i="50"/>
  <c r="BK85" i="50"/>
  <c r="BK19" i="50"/>
  <c r="BK104" i="50"/>
  <c r="BK193" i="50"/>
  <c r="BK121" i="50"/>
  <c r="BK232" i="50"/>
  <c r="BK142" i="50"/>
  <c r="BK170" i="50"/>
  <c r="BK174" i="50"/>
  <c r="BK41" i="50"/>
  <c r="BK87" i="50"/>
  <c r="BK220" i="50"/>
  <c r="BK162" i="50"/>
  <c r="BK101" i="50"/>
  <c r="BK158" i="50"/>
  <c r="BK86" i="50"/>
  <c r="BK160" i="50"/>
  <c r="BK151" i="50"/>
  <c r="BK107" i="50"/>
  <c r="BK141" i="50"/>
  <c r="BK211" i="50"/>
  <c r="BK139" i="50"/>
  <c r="BK90" i="50"/>
  <c r="BK192" i="50"/>
  <c r="BK145" i="50"/>
  <c r="BK227" i="50"/>
  <c r="BK13" i="50"/>
  <c r="BK169" i="50"/>
  <c r="BK172" i="50"/>
  <c r="BK127" i="50"/>
  <c r="BK207" i="50"/>
  <c r="BK28" i="50"/>
  <c r="BK76" i="50"/>
  <c r="BK37" i="50"/>
  <c r="BK144" i="50"/>
  <c r="BK77" i="50"/>
  <c r="BK152" i="50"/>
  <c r="BK24" i="50"/>
  <c r="BK39" i="50"/>
  <c r="BK210" i="50"/>
  <c r="BK165" i="50"/>
  <c r="BK114" i="50"/>
  <c r="BK108" i="50"/>
  <c r="BK72" i="50"/>
  <c r="BK208" i="50"/>
  <c r="BK223" i="50"/>
  <c r="BK119" i="50"/>
  <c r="BK148" i="50"/>
  <c r="BK78" i="50"/>
  <c r="BK88" i="50"/>
  <c r="BK93" i="50"/>
  <c r="BK234" i="50"/>
  <c r="BK173" i="50"/>
  <c r="BK228" i="50"/>
  <c r="BK132" i="50"/>
  <c r="BK125" i="50"/>
  <c r="BK49" i="50"/>
  <c r="U34" i="50"/>
  <c r="BK79" i="50"/>
  <c r="BK103" i="50"/>
  <c r="BK54" i="50"/>
  <c r="BK197" i="50"/>
  <c r="BK128" i="50"/>
  <c r="BK199" i="50"/>
  <c r="BK177" i="50"/>
  <c r="BK98" i="50"/>
  <c r="BK215" i="50"/>
  <c r="BK233" i="50"/>
  <c r="BK16" i="50"/>
  <c r="BK40" i="50"/>
  <c r="BK216" i="50"/>
  <c r="BK42" i="50"/>
  <c r="BK201" i="50"/>
  <c r="BK59" i="50"/>
  <c r="BK30" i="50"/>
  <c r="BK12" i="50"/>
  <c r="BK171" i="50"/>
  <c r="BK81" i="50"/>
  <c r="BK45" i="50"/>
  <c r="BK190" i="50"/>
  <c r="BK60" i="50"/>
  <c r="BK149" i="50"/>
  <c r="BK183" i="50"/>
  <c r="BK105" i="50"/>
  <c r="BK18" i="50"/>
  <c r="BK97" i="50"/>
  <c r="BK115" i="50"/>
  <c r="BK219" i="50"/>
  <c r="BK62" i="50"/>
  <c r="BK102" i="50"/>
  <c r="BM33" i="50"/>
  <c r="BM160" i="50"/>
  <c r="BM79" i="50"/>
  <c r="BM222" i="50"/>
  <c r="BM132" i="50"/>
  <c r="BM14" i="50"/>
  <c r="BM135" i="50"/>
  <c r="BM72" i="50"/>
  <c r="BM93" i="50"/>
  <c r="BM188" i="50"/>
  <c r="BM109" i="50"/>
  <c r="BM182" i="50"/>
  <c r="BM46" i="50"/>
  <c r="BM77" i="50"/>
  <c r="BM18" i="50"/>
  <c r="BM69" i="50"/>
  <c r="BM161" i="50"/>
  <c r="BM200" i="50"/>
  <c r="BM205" i="50"/>
  <c r="BM43" i="50"/>
  <c r="BM165" i="50"/>
  <c r="BM202" i="50"/>
  <c r="BM73" i="50"/>
  <c r="BM63" i="50"/>
  <c r="BM71" i="50"/>
  <c r="BM97" i="50"/>
  <c r="BM102" i="50"/>
  <c r="BM187" i="50"/>
  <c r="BM88" i="50"/>
  <c r="BM95" i="50"/>
  <c r="BM177" i="50"/>
  <c r="BM52" i="50"/>
  <c r="BM64" i="50"/>
  <c r="BM198" i="50"/>
  <c r="BM61" i="50"/>
  <c r="BM171" i="50"/>
  <c r="BM40" i="50"/>
  <c r="BM116" i="50"/>
  <c r="BM219" i="50"/>
  <c r="BM96" i="50"/>
  <c r="BM29" i="50"/>
  <c r="W34" i="50"/>
  <c r="BM122" i="50"/>
  <c r="BM206" i="50"/>
  <c r="BM176" i="50"/>
  <c r="BM67" i="50"/>
  <c r="BM24" i="50"/>
  <c r="BM151" i="50"/>
  <c r="BM94" i="50"/>
  <c r="BM168" i="50"/>
  <c r="BM230" i="50"/>
  <c r="BM157" i="50"/>
  <c r="BM68" i="50"/>
  <c r="BM85" i="50"/>
  <c r="BM125" i="50"/>
  <c r="BM98" i="50"/>
  <c r="BM60" i="50"/>
  <c r="BM59" i="50"/>
  <c r="BM27" i="50"/>
  <c r="BM53" i="50"/>
  <c r="BM92" i="50"/>
  <c r="BM127" i="50"/>
  <c r="BM233" i="50"/>
  <c r="BM41" i="50"/>
  <c r="BM119" i="50"/>
  <c r="BM7" i="50"/>
  <c r="BM158" i="50"/>
  <c r="BM111" i="50"/>
  <c r="BM144" i="50"/>
  <c r="BM23" i="50"/>
  <c r="BM66" i="50"/>
  <c r="BM211" i="50"/>
  <c r="BM186" i="50"/>
  <c r="BM42" i="50"/>
  <c r="BM12" i="50"/>
  <c r="BM32" i="50"/>
  <c r="BM192" i="50"/>
  <c r="BM152" i="50"/>
  <c r="BM146" i="50"/>
  <c r="BM50" i="50"/>
  <c r="BM150" i="50"/>
  <c r="BM155" i="50"/>
  <c r="BM164" i="50"/>
  <c r="BM106" i="50"/>
  <c r="BM20" i="50"/>
  <c r="BM185" i="50"/>
  <c r="BM221" i="50"/>
  <c r="BM126" i="50"/>
  <c r="BM196" i="50"/>
  <c r="BM99" i="50"/>
  <c r="BM133" i="50"/>
  <c r="BM215" i="50"/>
  <c r="BM22" i="50"/>
  <c r="BM101" i="50"/>
  <c r="BM193" i="50"/>
  <c r="BM31" i="50"/>
  <c r="BM172" i="50"/>
  <c r="BM204" i="50"/>
  <c r="BM84" i="50"/>
  <c r="BM44" i="50"/>
  <c r="BM195" i="50"/>
  <c r="BM56" i="50"/>
  <c r="BM191" i="50"/>
  <c r="BM175" i="50"/>
  <c r="BM228" i="50"/>
  <c r="BM65" i="50"/>
  <c r="BM86" i="50"/>
  <c r="BM139" i="50"/>
  <c r="BM91" i="50"/>
  <c r="BM153" i="50"/>
  <c r="BM220" i="50"/>
  <c r="BM81" i="50"/>
  <c r="BM110" i="50"/>
  <c r="BM183" i="50"/>
  <c r="BM229" i="50"/>
  <c r="BM232" i="50"/>
  <c r="BM118" i="50"/>
  <c r="BM74" i="50"/>
  <c r="BM142" i="50"/>
  <c r="BM70" i="50"/>
  <c r="BM173" i="50"/>
  <c r="BM124" i="50"/>
  <c r="BM179" i="50"/>
  <c r="BM209" i="50"/>
  <c r="BM117" i="50"/>
  <c r="BM216" i="50"/>
  <c r="BM15" i="50"/>
  <c r="BM87" i="50"/>
  <c r="BM21" i="50"/>
  <c r="BM49" i="50"/>
  <c r="BM114" i="50"/>
  <c r="BM212" i="50"/>
  <c r="BM121" i="50"/>
  <c r="BM227" i="50"/>
  <c r="BM201" i="50"/>
  <c r="BM19" i="50"/>
  <c r="BM174" i="50"/>
  <c r="BM218" i="50"/>
  <c r="BM223" i="50"/>
  <c r="BM83" i="50"/>
  <c r="BM131" i="50"/>
  <c r="BM76" i="50"/>
  <c r="K12" i="50"/>
  <c r="BM148" i="50"/>
  <c r="BM10" i="50"/>
  <c r="BM167" i="50"/>
  <c r="BM210" i="50"/>
  <c r="BM82" i="50"/>
  <c r="BM51" i="50"/>
  <c r="BM39" i="50"/>
  <c r="BM104" i="50"/>
  <c r="BM90" i="50"/>
  <c r="BM38" i="50"/>
  <c r="BM107" i="50"/>
  <c r="BM123" i="50"/>
  <c r="BM89" i="50"/>
  <c r="BM143" i="50"/>
  <c r="BM130" i="50"/>
  <c r="BM207" i="50"/>
  <c r="BM145" i="50"/>
  <c r="BM45" i="50"/>
  <c r="BM190" i="50"/>
  <c r="BM138" i="50"/>
  <c r="BM105" i="50"/>
  <c r="BM162" i="50"/>
  <c r="BM36" i="50"/>
  <c r="BM115" i="50"/>
  <c r="BM140" i="50"/>
  <c r="BM17" i="50"/>
  <c r="BM54" i="50"/>
  <c r="BM35" i="50"/>
  <c r="BM48" i="50"/>
  <c r="BM137" i="50"/>
  <c r="BM58" i="50"/>
  <c r="BM234" i="50"/>
  <c r="BM57" i="50"/>
  <c r="BM75" i="50"/>
  <c r="BM208" i="50"/>
  <c r="BM225" i="50"/>
  <c r="BM47" i="50"/>
  <c r="BM26" i="50"/>
  <c r="BM166" i="50"/>
  <c r="BM156" i="50"/>
  <c r="BM194" i="50"/>
  <c r="BM62" i="50"/>
  <c r="BM217" i="50"/>
  <c r="BM180" i="50"/>
  <c r="BM181" i="50"/>
  <c r="BM16" i="50"/>
  <c r="BM154" i="50"/>
  <c r="BM189" i="50"/>
  <c r="BM184" i="50"/>
  <c r="BM197" i="50"/>
  <c r="BM141" i="50"/>
  <c r="BM214" i="50"/>
  <c r="BM108" i="50"/>
  <c r="BM100" i="50"/>
  <c r="BM159" i="50"/>
  <c r="BM224" i="50"/>
  <c r="BM163" i="50"/>
  <c r="BM170" i="50"/>
  <c r="BM134" i="50"/>
  <c r="BM128" i="50"/>
  <c r="BM55" i="50"/>
  <c r="BM231" i="50"/>
  <c r="BM112" i="50"/>
  <c r="BM149" i="50"/>
  <c r="BM25" i="50"/>
  <c r="BM37" i="50"/>
  <c r="BM226" i="50"/>
  <c r="BM120" i="50"/>
  <c r="BM34" i="50"/>
  <c r="W82" i="50"/>
  <c r="BM169" i="50"/>
  <c r="BM30" i="50"/>
  <c r="BM8" i="50"/>
  <c r="BM80" i="50"/>
  <c r="BM103" i="50"/>
  <c r="BM11" i="50"/>
  <c r="BM28" i="50"/>
  <c r="BM9" i="50"/>
  <c r="BM136" i="50"/>
  <c r="BM113" i="50"/>
  <c r="BM199" i="50"/>
  <c r="BM203" i="50"/>
  <c r="BM147" i="50"/>
  <c r="BM213" i="50"/>
  <c r="BM129" i="50"/>
  <c r="BM78" i="50"/>
  <c r="BM13" i="50"/>
  <c r="BM178" i="50"/>
  <c r="BL175" i="50"/>
  <c r="BL27" i="50"/>
  <c r="BL215" i="50"/>
  <c r="BL144" i="50"/>
  <c r="BL158" i="50"/>
  <c r="BL141" i="50"/>
  <c r="BL168" i="50"/>
  <c r="BL198" i="50"/>
  <c r="BL218" i="50"/>
  <c r="BL226" i="50"/>
  <c r="BL61" i="50"/>
  <c r="BL138" i="50"/>
  <c r="BL58" i="50"/>
  <c r="BL79" i="50"/>
  <c r="BL185" i="50"/>
  <c r="BL163" i="50"/>
  <c r="BL150" i="50"/>
  <c r="BL77" i="50"/>
  <c r="BL60" i="50"/>
  <c r="BL212" i="50"/>
  <c r="BL15" i="50"/>
  <c r="BL213" i="50"/>
  <c r="BL25" i="50"/>
  <c r="BL228" i="50"/>
  <c r="BL53" i="50"/>
  <c r="BL170" i="50"/>
  <c r="BL177" i="50"/>
  <c r="BL23" i="50"/>
  <c r="BL97" i="50"/>
  <c r="BL145" i="50"/>
  <c r="BL134" i="50"/>
  <c r="BL224" i="50"/>
  <c r="BL202" i="50"/>
  <c r="BL122" i="50"/>
  <c r="BL154" i="50"/>
  <c r="BL85" i="50"/>
  <c r="BL36" i="50"/>
  <c r="BL78" i="50"/>
  <c r="BL203" i="50"/>
  <c r="BL18" i="50"/>
  <c r="BL102" i="50"/>
  <c r="BL227" i="50"/>
  <c r="BL139" i="50"/>
  <c r="BL162" i="50"/>
  <c r="BL57" i="50"/>
  <c r="BL169" i="50"/>
  <c r="BL148" i="50"/>
  <c r="BL75" i="50"/>
  <c r="BL184" i="50"/>
  <c r="J12" i="50"/>
  <c r="BL182" i="50"/>
  <c r="BL156" i="50"/>
  <c r="BL65" i="50"/>
  <c r="BL132" i="50"/>
  <c r="BL223" i="50"/>
  <c r="BL124" i="50"/>
  <c r="BL30" i="50"/>
  <c r="BL43" i="50"/>
  <c r="BL76" i="50"/>
  <c r="BL34" i="50"/>
  <c r="BL67" i="50"/>
  <c r="BL186" i="50"/>
  <c r="BL232" i="50"/>
  <c r="BL174" i="50"/>
  <c r="BL33" i="50"/>
  <c r="BL229" i="50"/>
  <c r="BL8" i="50"/>
  <c r="BL87" i="50"/>
  <c r="BL133" i="50"/>
  <c r="BL193" i="50"/>
  <c r="BL10" i="50"/>
  <c r="BL231" i="50"/>
  <c r="BL176" i="50"/>
  <c r="BL130" i="50"/>
  <c r="BL54" i="50"/>
  <c r="BL112" i="50"/>
  <c r="BL73" i="50"/>
  <c r="BL179" i="50"/>
  <c r="BL62" i="50"/>
  <c r="BL29" i="50"/>
  <c r="BL83" i="50"/>
  <c r="BL201" i="50"/>
  <c r="BL107" i="50"/>
  <c r="BL55" i="50"/>
  <c r="BL143" i="50"/>
  <c r="BL196" i="50"/>
  <c r="BL142" i="50"/>
  <c r="BL233" i="50"/>
  <c r="BL95" i="50"/>
  <c r="BL63" i="50"/>
  <c r="BL151" i="50"/>
  <c r="BL205" i="50"/>
  <c r="BL195" i="50"/>
  <c r="BL125" i="50"/>
  <c r="BL32" i="50"/>
  <c r="BL41" i="50"/>
  <c r="BL116" i="50"/>
  <c r="BL147" i="50"/>
  <c r="BL118" i="50"/>
  <c r="BL99" i="50"/>
  <c r="BL14" i="50"/>
  <c r="BL164" i="50"/>
  <c r="BL171" i="50"/>
  <c r="BL94" i="50"/>
  <c r="BL190" i="50"/>
  <c r="BL108" i="50"/>
  <c r="BL82" i="50"/>
  <c r="BL74" i="50"/>
  <c r="BL181" i="50"/>
  <c r="BL90" i="50"/>
  <c r="BL126" i="50"/>
  <c r="BL45" i="50"/>
  <c r="BL49" i="50"/>
  <c r="BL91" i="50"/>
  <c r="BL189" i="50"/>
  <c r="BL88" i="50"/>
  <c r="BL153" i="50"/>
  <c r="BL167" i="50"/>
  <c r="BL21" i="50"/>
  <c r="BL131" i="50"/>
  <c r="BL159" i="50"/>
  <c r="BL81" i="50"/>
  <c r="BL22" i="50"/>
  <c r="BL119" i="50"/>
  <c r="BL52" i="50"/>
  <c r="BL101" i="50"/>
  <c r="BL230" i="50"/>
  <c r="BL48" i="50"/>
  <c r="BL166" i="50"/>
  <c r="BL208" i="50"/>
  <c r="BL120" i="50"/>
  <c r="BL221" i="50"/>
  <c r="BL192" i="50"/>
  <c r="BL35" i="50"/>
  <c r="BL117" i="50"/>
  <c r="BL37" i="50"/>
  <c r="BL129" i="50"/>
  <c r="BL160" i="50"/>
  <c r="BL93" i="50"/>
  <c r="BL146" i="50"/>
  <c r="BL17" i="50"/>
  <c r="BY22" i="50" s="1"/>
  <c r="BL234" i="50"/>
  <c r="BL80" i="50"/>
  <c r="BL115" i="50"/>
  <c r="BL194" i="50"/>
  <c r="BL136" i="50"/>
  <c r="BL86" i="50"/>
  <c r="BL47" i="50"/>
  <c r="BL216" i="50"/>
  <c r="BL197" i="50"/>
  <c r="BL217" i="50"/>
  <c r="BL204" i="50"/>
  <c r="BL84" i="50"/>
  <c r="BL191" i="50"/>
  <c r="BL16" i="50"/>
  <c r="BL206" i="50"/>
  <c r="BL183" i="50"/>
  <c r="BL42" i="50"/>
  <c r="BL19" i="50"/>
  <c r="BL103" i="50"/>
  <c r="BL66" i="50"/>
  <c r="BL100" i="50"/>
  <c r="BL64" i="50"/>
  <c r="BL110" i="50"/>
  <c r="BL68" i="50"/>
  <c r="BL104" i="50"/>
  <c r="BL20" i="50"/>
  <c r="BL13" i="50"/>
  <c r="BL24" i="50"/>
  <c r="BL207" i="50"/>
  <c r="BL127" i="50"/>
  <c r="BL210" i="50"/>
  <c r="BL109" i="50"/>
  <c r="BL211" i="50"/>
  <c r="BL180" i="50"/>
  <c r="BL128" i="50"/>
  <c r="BL155" i="50"/>
  <c r="BL31" i="50"/>
  <c r="BL149" i="50"/>
  <c r="BL157" i="50"/>
  <c r="BL40" i="50"/>
  <c r="BL39" i="50"/>
  <c r="BL9" i="50"/>
  <c r="BL121" i="50"/>
  <c r="BL70" i="50"/>
  <c r="BL161" i="50"/>
  <c r="BL71" i="50"/>
  <c r="BL28" i="50"/>
  <c r="BL106" i="50"/>
  <c r="BY111" i="50" s="1"/>
  <c r="BL69" i="50"/>
  <c r="BL89" i="50"/>
  <c r="BL72" i="50"/>
  <c r="BL114" i="50"/>
  <c r="BL137" i="50"/>
  <c r="BL135" i="50"/>
  <c r="BL111" i="50"/>
  <c r="BL105" i="50"/>
  <c r="BY110" i="50" s="1"/>
  <c r="BL219" i="50"/>
  <c r="BL222" i="50"/>
  <c r="BL98" i="50"/>
  <c r="BL92" i="50"/>
  <c r="BL96" i="50"/>
  <c r="BL214" i="50"/>
  <c r="BL140" i="50"/>
  <c r="BL123" i="50"/>
  <c r="BL165" i="50"/>
  <c r="BL225" i="50"/>
  <c r="BL152" i="50"/>
  <c r="BL7" i="50"/>
  <c r="BL173" i="50"/>
  <c r="BL200" i="50"/>
  <c r="BY205" i="50" s="1"/>
  <c r="BL46" i="50"/>
  <c r="BL113" i="50"/>
  <c r="BY118" i="50" s="1"/>
  <c r="BL26" i="50"/>
  <c r="BY31" i="50" s="1"/>
  <c r="BL12" i="50"/>
  <c r="BL50" i="50"/>
  <c r="W74" i="50"/>
  <c r="BL199" i="50"/>
  <c r="BL44" i="50"/>
  <c r="BY49" i="50" s="1"/>
  <c r="W26" i="50"/>
  <c r="BL38" i="50"/>
  <c r="BL51" i="50"/>
  <c r="BL59" i="50"/>
  <c r="BL188" i="50"/>
  <c r="BL178" i="50"/>
  <c r="BL187" i="50"/>
  <c r="BL220" i="50"/>
  <c r="BY225" i="50" s="1"/>
  <c r="BL209" i="50"/>
  <c r="BL11" i="50"/>
  <c r="BY16" i="50" s="1"/>
  <c r="BL172" i="50"/>
  <c r="BL56" i="50"/>
  <c r="CB213" i="50" l="1"/>
  <c r="CB77" i="50"/>
  <c r="CB178" i="50"/>
  <c r="BX113" i="50"/>
  <c r="CB53" i="50"/>
  <c r="BX154" i="50"/>
  <c r="BX124" i="50"/>
  <c r="BZ39" i="50"/>
  <c r="BZ113" i="50"/>
  <c r="BZ94" i="50"/>
  <c r="BZ88" i="50"/>
  <c r="BX102" i="50"/>
  <c r="BX45" i="50"/>
  <c r="BX29" i="50"/>
  <c r="CB228" i="50"/>
  <c r="BZ33" i="50"/>
  <c r="BZ60" i="50"/>
  <c r="BZ87" i="50"/>
  <c r="BX86" i="50"/>
  <c r="BX202" i="50"/>
  <c r="BX56" i="50"/>
  <c r="CB138" i="50"/>
  <c r="CB229" i="50"/>
  <c r="CB107" i="50"/>
  <c r="BZ14" i="50"/>
  <c r="BX221" i="50"/>
  <c r="BX212" i="50"/>
  <c r="CB163" i="50"/>
  <c r="BZ152" i="50"/>
  <c r="BZ222" i="50"/>
  <c r="BZ223" i="50"/>
  <c r="BX110" i="50"/>
  <c r="BX17" i="50"/>
  <c r="BX77" i="50"/>
  <c r="BX174" i="50"/>
  <c r="BX69" i="50"/>
  <c r="CB26" i="50"/>
  <c r="CB118" i="50"/>
  <c r="CB192" i="50"/>
  <c r="CB55" i="50"/>
  <c r="CB125" i="50"/>
  <c r="CB187" i="50"/>
  <c r="CB38" i="50"/>
  <c r="BX188" i="50"/>
  <c r="BZ175" i="50"/>
  <c r="BX35" i="50"/>
  <c r="BZ21" i="50"/>
  <c r="BZ96" i="50"/>
  <c r="BX120" i="50"/>
  <c r="BX50" i="50"/>
  <c r="BX133" i="50"/>
  <c r="BX137" i="50"/>
  <c r="CB62" i="50"/>
  <c r="CB199" i="50"/>
  <c r="CA224" i="50"/>
  <c r="BW145" i="50"/>
  <c r="BW118" i="50"/>
  <c r="BW37" i="50"/>
  <c r="BW146" i="50"/>
  <c r="CA31" i="50"/>
  <c r="CA59" i="50"/>
  <c r="CA137" i="50"/>
  <c r="CA75" i="50"/>
  <c r="CA14" i="50"/>
  <c r="BY76" i="50"/>
  <c r="BY154" i="50"/>
  <c r="BY177" i="50"/>
  <c r="BY56" i="50"/>
  <c r="BY170" i="50"/>
  <c r="BW184" i="50"/>
  <c r="BW178" i="50"/>
  <c r="BW60" i="50"/>
  <c r="BW96" i="50"/>
  <c r="BY128" i="50"/>
  <c r="BY78" i="50"/>
  <c r="BZ53" i="50"/>
  <c r="CB100" i="50"/>
  <c r="BW53" i="50"/>
  <c r="BW208" i="50"/>
  <c r="BW73" i="50"/>
  <c r="BW128" i="50"/>
  <c r="CA44" i="50"/>
  <c r="CA71" i="50"/>
  <c r="CA211" i="50"/>
  <c r="CA128" i="50"/>
  <c r="CA176" i="50"/>
  <c r="CA92" i="50"/>
  <c r="CA203" i="50"/>
  <c r="CA109" i="50"/>
  <c r="BY148" i="50"/>
  <c r="BZ134" i="50"/>
  <c r="BZ186" i="50"/>
  <c r="BZ52" i="50"/>
  <c r="BX233" i="50"/>
  <c r="BX144" i="50"/>
  <c r="BX176" i="50"/>
  <c r="BX157" i="50"/>
  <c r="CB179" i="50"/>
  <c r="CB180" i="50"/>
  <c r="BW225" i="50"/>
  <c r="BW209" i="50"/>
  <c r="BW136" i="50"/>
  <c r="CA201" i="50"/>
  <c r="CA157" i="50"/>
  <c r="BW21" i="50"/>
  <c r="BW188" i="50"/>
  <c r="BW193" i="50"/>
  <c r="BW106" i="50"/>
  <c r="BW229" i="50"/>
  <c r="CA24" i="50"/>
  <c r="CA141" i="50"/>
  <c r="CA195" i="50"/>
  <c r="BY142" i="50"/>
  <c r="BY43" i="50"/>
  <c r="BY36" i="50"/>
  <c r="BZ42" i="50"/>
  <c r="BY134" i="50"/>
  <c r="BZ204" i="50"/>
  <c r="BZ13" i="50"/>
  <c r="BZ168" i="50"/>
  <c r="BZ189" i="50"/>
  <c r="BZ62" i="50"/>
  <c r="BZ95" i="50"/>
  <c r="BZ153" i="50"/>
  <c r="BZ24" i="50"/>
  <c r="BX107" i="50"/>
  <c r="BX64" i="50"/>
  <c r="BX93" i="50"/>
  <c r="BX156" i="50"/>
  <c r="CB159" i="50"/>
  <c r="CB223" i="50"/>
  <c r="CB90" i="50"/>
  <c r="CB124" i="50"/>
  <c r="CB106" i="50"/>
  <c r="CB32" i="50"/>
  <c r="CB132" i="50"/>
  <c r="BW202" i="50"/>
  <c r="BW154" i="50"/>
  <c r="BW172" i="50"/>
  <c r="BW30" i="50"/>
  <c r="BW45" i="50"/>
  <c r="BW121" i="50"/>
  <c r="BW67" i="50"/>
  <c r="BW230" i="50"/>
  <c r="CA172" i="50"/>
  <c r="CA91" i="50"/>
  <c r="CA103" i="50"/>
  <c r="CA177" i="50"/>
  <c r="BY178" i="50"/>
  <c r="BZ208" i="50"/>
  <c r="BZ67" i="50"/>
  <c r="BZ43" i="50"/>
  <c r="BY119" i="50"/>
  <c r="BY160" i="50"/>
  <c r="BY171" i="50"/>
  <c r="BX67" i="50"/>
  <c r="BX206" i="50"/>
  <c r="CB126" i="50"/>
  <c r="BW88" i="50"/>
  <c r="CA135" i="50"/>
  <c r="CA104" i="50"/>
  <c r="CA105" i="50"/>
  <c r="CA143" i="50"/>
  <c r="BY101" i="50"/>
  <c r="BZ85" i="50"/>
  <c r="BY61" i="50"/>
  <c r="BY230" i="50"/>
  <c r="BZ117" i="50"/>
  <c r="BX195" i="50"/>
  <c r="BX204" i="50"/>
  <c r="CB142" i="50"/>
  <c r="CB18" i="50"/>
  <c r="CB47" i="50"/>
  <c r="BW186" i="50"/>
  <c r="BW63" i="50"/>
  <c r="CA73" i="50"/>
  <c r="CA229" i="50"/>
  <c r="CA107" i="50"/>
  <c r="BX163" i="50"/>
  <c r="BY188" i="50"/>
  <c r="BY197" i="50"/>
  <c r="BW54" i="50"/>
  <c r="BW85" i="50"/>
  <c r="BY45" i="50"/>
  <c r="BY73" i="50"/>
  <c r="BY158" i="50"/>
  <c r="BY145" i="50"/>
  <c r="BZ125" i="50"/>
  <c r="BY219" i="50"/>
  <c r="BY140" i="50"/>
  <c r="BY132" i="50"/>
  <c r="BY21" i="50"/>
  <c r="BY91" i="50"/>
  <c r="BZ108" i="50"/>
  <c r="BZ231" i="50"/>
  <c r="BZ139" i="50"/>
  <c r="BZ146" i="50"/>
  <c r="BZ213" i="50"/>
  <c r="BZ70" i="50"/>
  <c r="CB215" i="50"/>
  <c r="BZ22" i="50"/>
  <c r="BZ179" i="50"/>
  <c r="BX18" i="50"/>
  <c r="CB116" i="50"/>
  <c r="CA219" i="50"/>
  <c r="CA110" i="50"/>
  <c r="BW80" i="50"/>
  <c r="CA183" i="50"/>
  <c r="CA55" i="50"/>
  <c r="CA185" i="50"/>
  <c r="BZ118" i="50"/>
  <c r="BZ18" i="50"/>
  <c r="BW220" i="50"/>
  <c r="BW224" i="50"/>
  <c r="BW99" i="50"/>
  <c r="CA213" i="50"/>
  <c r="BX205" i="50"/>
  <c r="CB165" i="50"/>
  <c r="CB91" i="50"/>
  <c r="CB143" i="50"/>
  <c r="BW228" i="50"/>
  <c r="BY221" i="50"/>
  <c r="BY57" i="50"/>
  <c r="BY186" i="50"/>
  <c r="BY19" i="50"/>
  <c r="BY200" i="50"/>
  <c r="BY138" i="50"/>
  <c r="BY72" i="50"/>
  <c r="BY70" i="50"/>
  <c r="BY62" i="50"/>
  <c r="BY41" i="50"/>
  <c r="BY102" i="50"/>
  <c r="BY20" i="50"/>
  <c r="BY63" i="50"/>
  <c r="BY163" i="50"/>
  <c r="BZ110" i="50"/>
  <c r="BZ217" i="50"/>
  <c r="BZ214" i="50"/>
  <c r="BZ144" i="50"/>
  <c r="BZ49" i="50"/>
  <c r="BZ220" i="50"/>
  <c r="BZ111" i="50"/>
  <c r="BZ37" i="50"/>
  <c r="BZ116" i="50"/>
  <c r="BZ58" i="50"/>
  <c r="BZ162" i="50"/>
  <c r="BZ211" i="50"/>
  <c r="BZ176" i="50"/>
  <c r="BZ192" i="50"/>
  <c r="BZ48" i="50"/>
  <c r="BZ187" i="50"/>
  <c r="BZ227" i="50"/>
  <c r="BX228" i="50"/>
  <c r="BY214" i="50"/>
  <c r="BY51" i="50"/>
  <c r="BY116" i="50"/>
  <c r="BY33" i="50"/>
  <c r="BY162" i="50"/>
  <c r="BY215" i="50"/>
  <c r="BY115" i="50"/>
  <c r="BY211" i="50"/>
  <c r="BY52" i="50"/>
  <c r="BY151" i="50"/>
  <c r="BY226" i="50"/>
  <c r="BY124" i="50"/>
  <c r="BY93" i="50"/>
  <c r="BY79" i="50"/>
  <c r="BY104" i="50"/>
  <c r="BY210" i="50"/>
  <c r="BY60" i="50"/>
  <c r="BY117" i="50"/>
  <c r="BY92" i="50"/>
  <c r="BY39" i="50"/>
  <c r="BY161" i="50"/>
  <c r="BY167" i="50"/>
  <c r="BY90" i="50"/>
  <c r="BY28" i="50"/>
  <c r="BY217" i="50"/>
  <c r="BY143" i="50"/>
  <c r="BY149" i="50"/>
  <c r="BZ218" i="50"/>
  <c r="BZ16" i="50"/>
  <c r="BZ133" i="50"/>
  <c r="BZ219" i="50"/>
  <c r="BZ185" i="50"/>
  <c r="BZ230" i="50"/>
  <c r="BZ40" i="50"/>
  <c r="BZ143" i="50"/>
  <c r="BZ128" i="50"/>
  <c r="BZ215" i="50"/>
  <c r="BZ228" i="50"/>
  <c r="BZ119" i="50"/>
  <c r="BZ184" i="50"/>
  <c r="BZ234" i="50"/>
  <c r="BZ91" i="50"/>
  <c r="BZ89" i="50"/>
  <c r="BZ138" i="50"/>
  <c r="BZ169" i="50"/>
  <c r="BY114" i="50"/>
  <c r="BY98" i="50"/>
  <c r="BY125" i="50"/>
  <c r="BY27" i="50"/>
  <c r="BY194" i="50"/>
  <c r="BY87" i="50"/>
  <c r="BY123" i="50"/>
  <c r="BY156" i="50"/>
  <c r="BY112" i="50"/>
  <c r="BY59" i="50"/>
  <c r="BY13" i="50"/>
  <c r="BY81" i="50"/>
  <c r="BY187" i="50"/>
  <c r="BY144" i="50"/>
  <c r="BY159" i="50"/>
  <c r="BY182" i="50"/>
  <c r="BY65" i="50"/>
  <c r="BY66" i="50"/>
  <c r="BY220" i="50"/>
  <c r="BZ59" i="50"/>
  <c r="BZ195" i="50"/>
  <c r="BZ112" i="50"/>
  <c r="BZ172" i="50"/>
  <c r="BZ54" i="50"/>
  <c r="BZ129" i="50"/>
  <c r="BZ188" i="50"/>
  <c r="BZ209" i="50"/>
  <c r="BZ104" i="50"/>
  <c r="BZ160" i="50"/>
  <c r="BZ47" i="50"/>
  <c r="BZ12" i="50"/>
  <c r="BZ64" i="50"/>
  <c r="BZ173" i="50"/>
  <c r="BZ203" i="50"/>
  <c r="BZ102" i="50"/>
  <c r="BZ205" i="50"/>
  <c r="BZ193" i="50"/>
  <c r="BY166" i="50"/>
  <c r="BY212" i="50"/>
  <c r="BY105" i="50"/>
  <c r="BY196" i="50"/>
  <c r="BY141" i="50"/>
  <c r="BY165" i="50"/>
  <c r="BY213" i="50"/>
  <c r="BY86" i="50"/>
  <c r="BY96" i="50"/>
  <c r="BY113" i="50"/>
  <c r="BY152" i="50"/>
  <c r="BY68" i="50"/>
  <c r="BY206" i="50"/>
  <c r="BY135" i="50"/>
  <c r="BY234" i="50"/>
  <c r="BY48" i="50"/>
  <c r="BY232" i="50"/>
  <c r="BY127" i="50"/>
  <c r="BY175" i="50"/>
  <c r="BY82" i="50"/>
  <c r="BY231" i="50"/>
  <c r="BY32" i="50"/>
  <c r="BZ202" i="50"/>
  <c r="BZ80" i="50"/>
  <c r="BZ50" i="50"/>
  <c r="BZ15" i="50"/>
  <c r="BZ26" i="50"/>
  <c r="BZ178" i="50"/>
  <c r="BZ115" i="50"/>
  <c r="BZ233" i="50"/>
  <c r="BZ177" i="50"/>
  <c r="BZ201" i="50"/>
  <c r="BZ155" i="50"/>
  <c r="BZ191" i="50"/>
  <c r="BZ124" i="50"/>
  <c r="BZ65" i="50"/>
  <c r="BZ99" i="50"/>
  <c r="BZ34" i="50"/>
  <c r="BZ69" i="50"/>
  <c r="BZ76" i="50"/>
  <c r="BZ166" i="50"/>
  <c r="BZ98" i="50"/>
  <c r="BZ38" i="50"/>
  <c r="BY192" i="50"/>
  <c r="BY97" i="50"/>
  <c r="BY71" i="50"/>
  <c r="BY199" i="50"/>
  <c r="BY54" i="50"/>
  <c r="BY195" i="50"/>
  <c r="BY100" i="50"/>
  <c r="BY88" i="50"/>
  <c r="BY181" i="50"/>
  <c r="BY38" i="50"/>
  <c r="BY35" i="50"/>
  <c r="BY189" i="50"/>
  <c r="BY107" i="50"/>
  <c r="BY207" i="50"/>
  <c r="BY58" i="50"/>
  <c r="BY155" i="50"/>
  <c r="BY223" i="50"/>
  <c r="BY180" i="50"/>
  <c r="BZ30" i="50"/>
  <c r="BZ199" i="50"/>
  <c r="BZ145" i="50"/>
  <c r="BZ150" i="50"/>
  <c r="BZ92" i="50"/>
  <c r="BZ75" i="50"/>
  <c r="BZ86" i="50"/>
  <c r="BZ180" i="50"/>
  <c r="BZ36" i="50"/>
  <c r="BZ131" i="50"/>
  <c r="BZ55" i="50"/>
  <c r="BZ216" i="50"/>
  <c r="BZ46" i="50"/>
  <c r="BZ103" i="50"/>
  <c r="BZ156" i="50"/>
  <c r="BZ101" i="50"/>
  <c r="BZ57" i="50"/>
  <c r="BZ68" i="50"/>
  <c r="BZ74" i="50"/>
  <c r="BZ77" i="50"/>
  <c r="BX103" i="50"/>
  <c r="BY69" i="50"/>
  <c r="BY204" i="50"/>
  <c r="BY183" i="50"/>
  <c r="BY12" i="50"/>
  <c r="BY75" i="50"/>
  <c r="BY29" i="50"/>
  <c r="BY89" i="50"/>
  <c r="BY164" i="50"/>
  <c r="BY121" i="50"/>
  <c r="BY193" i="50"/>
  <c r="BY55" i="50"/>
  <c r="BY157" i="50"/>
  <c r="BY103" i="50"/>
  <c r="BY77" i="50"/>
  <c r="BY126" i="50"/>
  <c r="BY133" i="50"/>
  <c r="BY18" i="50"/>
  <c r="BY108" i="50"/>
  <c r="BY209" i="50"/>
  <c r="BY120" i="50"/>
  <c r="BY42" i="50"/>
  <c r="BY53" i="50"/>
  <c r="BY136" i="50"/>
  <c r="BY50" i="50"/>
  <c r="BY99" i="50"/>
  <c r="BY46" i="50"/>
  <c r="BY34" i="50"/>
  <c r="BY179" i="50"/>
  <c r="BY129" i="50"/>
  <c r="BY80" i="50"/>
  <c r="BY23" i="50"/>
  <c r="BY229" i="50"/>
  <c r="BY233" i="50"/>
  <c r="BY168" i="50"/>
  <c r="BY203" i="50"/>
  <c r="BZ183" i="50"/>
  <c r="BZ35" i="50"/>
  <c r="BZ154" i="50"/>
  <c r="BZ229" i="50"/>
  <c r="BZ194" i="50"/>
  <c r="BZ161" i="50"/>
  <c r="BZ120" i="50"/>
  <c r="BZ212" i="50"/>
  <c r="BZ109" i="50"/>
  <c r="BZ206" i="50"/>
  <c r="BZ20" i="50"/>
  <c r="BZ147" i="50"/>
  <c r="BZ225" i="50"/>
  <c r="BZ196" i="50"/>
  <c r="BZ198" i="50"/>
  <c r="BZ226" i="50"/>
  <c r="BY64" i="50"/>
  <c r="BY17" i="50"/>
  <c r="BY227" i="50"/>
  <c r="BY94" i="50"/>
  <c r="BY14" i="50"/>
  <c r="BY185" i="50"/>
  <c r="BY25" i="50"/>
  <c r="BY24" i="50"/>
  <c r="BY222" i="50"/>
  <c r="BY85" i="50"/>
  <c r="BY122" i="50"/>
  <c r="BY26" i="50"/>
  <c r="BY131" i="50"/>
  <c r="BY176" i="50"/>
  <c r="BY37" i="50"/>
  <c r="BY147" i="50"/>
  <c r="BY67" i="50"/>
  <c r="BY15" i="50"/>
  <c r="BY228" i="50"/>
  <c r="BY153" i="50"/>
  <c r="BY208" i="50"/>
  <c r="BY139" i="50"/>
  <c r="BY30" i="50"/>
  <c r="BY190" i="50"/>
  <c r="BY173" i="50"/>
  <c r="BZ141" i="50"/>
  <c r="BZ174" i="50"/>
  <c r="BZ164" i="50"/>
  <c r="BZ159" i="50"/>
  <c r="BZ171" i="50"/>
  <c r="BZ63" i="50"/>
  <c r="BZ41" i="50"/>
  <c r="BZ135" i="50"/>
  <c r="BZ44" i="50"/>
  <c r="BZ81" i="50"/>
  <c r="BZ232" i="50"/>
  <c r="BZ221" i="50"/>
  <c r="BZ79" i="50"/>
  <c r="BZ158" i="50"/>
  <c r="BZ61" i="50"/>
  <c r="BZ106" i="50"/>
  <c r="BZ190" i="50"/>
  <c r="BZ157" i="50"/>
  <c r="BZ28" i="50"/>
  <c r="BZ132" i="50"/>
  <c r="BZ90" i="50"/>
  <c r="BZ72" i="50"/>
  <c r="BZ121" i="50"/>
  <c r="BZ100" i="50"/>
  <c r="BZ207" i="50"/>
  <c r="BZ82" i="50"/>
  <c r="BY224" i="50"/>
  <c r="BY74" i="50"/>
  <c r="BY44" i="50"/>
  <c r="BY216" i="50"/>
  <c r="BY109" i="50"/>
  <c r="BY47" i="50"/>
  <c r="BY202" i="50"/>
  <c r="BY40" i="50"/>
  <c r="BY106" i="50"/>
  <c r="BY172" i="50"/>
  <c r="BY95" i="50"/>
  <c r="BY169" i="50"/>
  <c r="BY130" i="50"/>
  <c r="BY201" i="50"/>
  <c r="BY184" i="50"/>
  <c r="BY198" i="50"/>
  <c r="BY191" i="50"/>
  <c r="BY137" i="50"/>
  <c r="BY174" i="50"/>
  <c r="BY83" i="50"/>
  <c r="BY150" i="50"/>
  <c r="BY218" i="50"/>
  <c r="BY84" i="50"/>
  <c r="BY146" i="50"/>
  <c r="BZ83" i="50"/>
  <c r="BZ105" i="50"/>
  <c r="BZ31" i="50"/>
  <c r="BZ142" i="50"/>
  <c r="BZ167" i="50"/>
  <c r="BZ148" i="50"/>
  <c r="BZ56" i="50"/>
  <c r="BZ136" i="50"/>
  <c r="BZ126" i="50"/>
  <c r="BZ122" i="50"/>
  <c r="BZ123" i="50"/>
  <c r="BZ200" i="50"/>
  <c r="BZ27" i="50"/>
  <c r="BZ25" i="50"/>
  <c r="BZ197" i="50"/>
  <c r="BZ149" i="50"/>
  <c r="BZ97" i="50"/>
  <c r="BZ73" i="50"/>
  <c r="BZ181" i="50"/>
  <c r="BZ45" i="50"/>
  <c r="BZ93" i="50"/>
  <c r="BZ170" i="50"/>
  <c r="BZ51" i="50"/>
  <c r="BZ137" i="50"/>
  <c r="BX132" i="50"/>
  <c r="BX106" i="50"/>
  <c r="BX186" i="50"/>
  <c r="BX152" i="50"/>
  <c r="BX26" i="50"/>
  <c r="BX139" i="50"/>
  <c r="BX40" i="50"/>
  <c r="BX63" i="50"/>
  <c r="BX187" i="50"/>
  <c r="BX49" i="50"/>
  <c r="BX15" i="50"/>
  <c r="BX181" i="50"/>
  <c r="BX207" i="50"/>
  <c r="BX61" i="50"/>
  <c r="BX51" i="50"/>
  <c r="BX43" i="50"/>
  <c r="BX73" i="50"/>
  <c r="BX37" i="50"/>
  <c r="BX192" i="50"/>
  <c r="CB86" i="50"/>
  <c r="CB156" i="50"/>
  <c r="CB85" i="50"/>
  <c r="CB120" i="50"/>
  <c r="CB81" i="50"/>
  <c r="CB188" i="50"/>
  <c r="CB68" i="50"/>
  <c r="CB206" i="50"/>
  <c r="CB230" i="50"/>
  <c r="CB149" i="50"/>
  <c r="CB160" i="50"/>
  <c r="CB183" i="50"/>
  <c r="CB201" i="50"/>
  <c r="CB205" i="50"/>
  <c r="CB70" i="50"/>
  <c r="CB170" i="50"/>
  <c r="CB194" i="50"/>
  <c r="CB31" i="50"/>
  <c r="CB184" i="50"/>
  <c r="CB42" i="50"/>
  <c r="CB145" i="50"/>
  <c r="BW155" i="50"/>
  <c r="BW163" i="50"/>
  <c r="BW18" i="50"/>
  <c r="BW43" i="50"/>
  <c r="BW219" i="50"/>
  <c r="BW23" i="50"/>
  <c r="BW16" i="50"/>
  <c r="BW140" i="50"/>
  <c r="BW108" i="50"/>
  <c r="BW32" i="50"/>
  <c r="BW232" i="50"/>
  <c r="BW177" i="50"/>
  <c r="BW79" i="50"/>
  <c r="BW75" i="50"/>
  <c r="BW143" i="50"/>
  <c r="BW49" i="50"/>
  <c r="BW15" i="50"/>
  <c r="BW150" i="50"/>
  <c r="CA89" i="50"/>
  <c r="CA42" i="50"/>
  <c r="CA123" i="50"/>
  <c r="CA130" i="50"/>
  <c r="CA94" i="50"/>
  <c r="CA27" i="50"/>
  <c r="CA225" i="50"/>
  <c r="CA161" i="50"/>
  <c r="CA21" i="50"/>
  <c r="CA66" i="50"/>
  <c r="CA62" i="50"/>
  <c r="CA125" i="50"/>
  <c r="CA51" i="50"/>
  <c r="CA30" i="50"/>
  <c r="CA202" i="50"/>
  <c r="CA86" i="50"/>
  <c r="CA142" i="50"/>
  <c r="CA196" i="50"/>
  <c r="CA74" i="50"/>
  <c r="CA97" i="50"/>
  <c r="BZ17" i="50"/>
  <c r="BZ163" i="50"/>
  <c r="BZ32" i="50"/>
  <c r="BZ127" i="50"/>
  <c r="BZ66" i="50"/>
  <c r="BZ107" i="50"/>
  <c r="BZ210" i="50"/>
  <c r="BZ114" i="50"/>
  <c r="BZ84" i="50"/>
  <c r="BX23" i="50"/>
  <c r="BX21" i="50"/>
  <c r="BX59" i="50"/>
  <c r="BX178" i="50"/>
  <c r="BX213" i="50"/>
  <c r="BX177" i="50"/>
  <c r="BX216" i="50"/>
  <c r="BX167" i="50"/>
  <c r="BX126" i="50"/>
  <c r="BX39" i="50"/>
  <c r="BX125" i="50"/>
  <c r="BX89" i="50"/>
  <c r="BX116" i="50"/>
  <c r="BX155" i="50"/>
  <c r="BX74" i="50"/>
  <c r="BX53" i="50"/>
  <c r="BX87" i="50"/>
  <c r="BX200" i="50"/>
  <c r="BX100" i="50"/>
  <c r="BX143" i="50"/>
  <c r="BX48" i="50"/>
  <c r="BX30" i="50"/>
  <c r="BX28" i="50"/>
  <c r="BX173" i="50"/>
  <c r="BX141" i="50"/>
  <c r="BX135" i="50"/>
  <c r="BX183" i="50"/>
  <c r="CB169" i="50"/>
  <c r="CB161" i="50"/>
  <c r="CB139" i="50"/>
  <c r="CB94" i="50"/>
  <c r="CB82" i="50"/>
  <c r="CB220" i="50"/>
  <c r="CB134" i="50"/>
  <c r="CB76" i="50"/>
  <c r="CB148" i="50"/>
  <c r="CB112" i="50"/>
  <c r="CB121" i="50"/>
  <c r="CB17" i="50"/>
  <c r="CB141" i="50"/>
  <c r="CB181" i="50"/>
  <c r="CB222" i="50"/>
  <c r="CB182" i="50"/>
  <c r="CB168" i="50"/>
  <c r="CB177" i="50"/>
  <c r="CB135" i="50"/>
  <c r="CB79" i="50"/>
  <c r="CB164" i="50"/>
  <c r="CB146" i="50"/>
  <c r="CB174" i="50"/>
  <c r="CB219" i="50"/>
  <c r="CB193" i="50"/>
  <c r="CB19" i="50"/>
  <c r="CB88" i="50"/>
  <c r="BW26" i="50"/>
  <c r="BW114" i="50"/>
  <c r="BW84" i="50"/>
  <c r="BW182" i="50"/>
  <c r="BW117" i="50"/>
  <c r="BW100" i="50"/>
  <c r="BW69" i="50"/>
  <c r="BW171" i="50"/>
  <c r="BW98" i="50"/>
  <c r="BW138" i="50"/>
  <c r="BW180" i="50"/>
  <c r="BW17" i="50"/>
  <c r="BW48" i="50"/>
  <c r="BW87" i="50"/>
  <c r="BW13" i="50"/>
  <c r="BW203" i="50"/>
  <c r="BW105" i="50"/>
  <c r="BW187" i="50"/>
  <c r="BW167" i="50"/>
  <c r="BW65" i="50"/>
  <c r="BW97" i="50"/>
  <c r="BW34" i="50"/>
  <c r="BW122" i="50"/>
  <c r="BW137" i="50"/>
  <c r="BW71" i="50"/>
  <c r="CA102" i="50"/>
  <c r="CA38" i="50"/>
  <c r="CA218" i="50"/>
  <c r="CA184" i="50"/>
  <c r="CA210" i="50"/>
  <c r="CA39" i="50"/>
  <c r="CA139" i="50"/>
  <c r="CA13" i="50"/>
  <c r="CA187" i="50"/>
  <c r="CA119" i="50"/>
  <c r="CA121" i="50"/>
  <c r="CA68" i="50"/>
  <c r="CA227" i="50"/>
  <c r="CA156" i="50"/>
  <c r="CA113" i="50"/>
  <c r="CA60" i="50"/>
  <c r="CA166" i="50"/>
  <c r="CA189" i="50"/>
  <c r="CA208" i="50"/>
  <c r="CA169" i="50"/>
  <c r="CA173" i="50"/>
  <c r="CA52" i="50"/>
  <c r="CA80" i="50"/>
  <c r="CA16" i="50"/>
  <c r="BZ165" i="50"/>
  <c r="BX108" i="50"/>
  <c r="BX82" i="50"/>
  <c r="BX146" i="50"/>
  <c r="BX225" i="50"/>
  <c r="BX198" i="50"/>
  <c r="BX94" i="50"/>
  <c r="BX148" i="50"/>
  <c r="BX168" i="50"/>
  <c r="BX75" i="50"/>
  <c r="BX191" i="50"/>
  <c r="BX164" i="50"/>
  <c r="BX60" i="50"/>
  <c r="BX194" i="50"/>
  <c r="BX101" i="50"/>
  <c r="BX25" i="50"/>
  <c r="BX127" i="50"/>
  <c r="BX214" i="50"/>
  <c r="BX208" i="50"/>
  <c r="BX222" i="50"/>
  <c r="BX180" i="50"/>
  <c r="BX184" i="50"/>
  <c r="CB210" i="50"/>
  <c r="CB171" i="50"/>
  <c r="CB45" i="50"/>
  <c r="CB35" i="50"/>
  <c r="CB214" i="50"/>
  <c r="CB189" i="50"/>
  <c r="CB137" i="50"/>
  <c r="CB216" i="50"/>
  <c r="CB131" i="50"/>
  <c r="CB113" i="50"/>
  <c r="CB41" i="50"/>
  <c r="CB95" i="50"/>
  <c r="CB129" i="50"/>
  <c r="CB117" i="50"/>
  <c r="CB218" i="50"/>
  <c r="CB166" i="50"/>
  <c r="CB36" i="50"/>
  <c r="CB48" i="50"/>
  <c r="CB12" i="50"/>
  <c r="CB71" i="50"/>
  <c r="BW52" i="50"/>
  <c r="BW168" i="50"/>
  <c r="BW42" i="50"/>
  <c r="BW170" i="50"/>
  <c r="BW91" i="50"/>
  <c r="BW113" i="50"/>
  <c r="BW164" i="50"/>
  <c r="BW130" i="50"/>
  <c r="BW215" i="50"/>
  <c r="BW126" i="50"/>
  <c r="BW181" i="50"/>
  <c r="BW61" i="50"/>
  <c r="BW57" i="50"/>
  <c r="BW110" i="50"/>
  <c r="BW46" i="50"/>
  <c r="BW157" i="50"/>
  <c r="BW233" i="50"/>
  <c r="BW103" i="50"/>
  <c r="BW31" i="50"/>
  <c r="BW176" i="50"/>
  <c r="BW107" i="50"/>
  <c r="CA127" i="50"/>
  <c r="CA84" i="50"/>
  <c r="CA223" i="50"/>
  <c r="CA129" i="50"/>
  <c r="CA26" i="50"/>
  <c r="CA191" i="50"/>
  <c r="CA138" i="50"/>
  <c r="CA83" i="50"/>
  <c r="CA63" i="50"/>
  <c r="CA228" i="50"/>
  <c r="CA136" i="50"/>
  <c r="CA181" i="50"/>
  <c r="CA180" i="50"/>
  <c r="CA182" i="50"/>
  <c r="CA232" i="50"/>
  <c r="CA140" i="50"/>
  <c r="CA12" i="50"/>
  <c r="CA120" i="50"/>
  <c r="CA115" i="50"/>
  <c r="CA221" i="50"/>
  <c r="CA33" i="50"/>
  <c r="CA106" i="50"/>
  <c r="BX220" i="50"/>
  <c r="BX84" i="50"/>
  <c r="BX98" i="50"/>
  <c r="BX149" i="50"/>
  <c r="BX112" i="50"/>
  <c r="BX92" i="50"/>
  <c r="BX109" i="50"/>
  <c r="BX193" i="50"/>
  <c r="BX231" i="50"/>
  <c r="BX79" i="50"/>
  <c r="BX117" i="50"/>
  <c r="BX134" i="50"/>
  <c r="BX85" i="50"/>
  <c r="BX161" i="50"/>
  <c r="BX138" i="50"/>
  <c r="BX36" i="50"/>
  <c r="BX121" i="50"/>
  <c r="BX27" i="50"/>
  <c r="BX20" i="50"/>
  <c r="BX118" i="50"/>
  <c r="BX62" i="50"/>
  <c r="BX160" i="50"/>
  <c r="BX76" i="50"/>
  <c r="CB103" i="50"/>
  <c r="CB173" i="50"/>
  <c r="CB22" i="50"/>
  <c r="CB69" i="50"/>
  <c r="CB16" i="50"/>
  <c r="CB211" i="50"/>
  <c r="CB61" i="50"/>
  <c r="CB157" i="50"/>
  <c r="CB150" i="50"/>
  <c r="CB232" i="50"/>
  <c r="CB162" i="50"/>
  <c r="CB119" i="50"/>
  <c r="CB20" i="50"/>
  <c r="CB226" i="50"/>
  <c r="CB25" i="50"/>
  <c r="CB154" i="50"/>
  <c r="CB64" i="50"/>
  <c r="CB39" i="50"/>
  <c r="CB34" i="50"/>
  <c r="CB109" i="50"/>
  <c r="CB200" i="50"/>
  <c r="CB57" i="50"/>
  <c r="CB59" i="50"/>
  <c r="CB96" i="50"/>
  <c r="BW115" i="50"/>
  <c r="BW28" i="50"/>
  <c r="BW58" i="50"/>
  <c r="BW216" i="50"/>
  <c r="BW111" i="50"/>
  <c r="BW22" i="50"/>
  <c r="BW70" i="50"/>
  <c r="BW195" i="50"/>
  <c r="BW190" i="50"/>
  <c r="BW116" i="50"/>
  <c r="BW36" i="50"/>
  <c r="BW14" i="50"/>
  <c r="BW101" i="50"/>
  <c r="BW139" i="50"/>
  <c r="BW141" i="50"/>
  <c r="BW162" i="50"/>
  <c r="BW197" i="50"/>
  <c r="BW158" i="50"/>
  <c r="BW120" i="50"/>
  <c r="BW102" i="50"/>
  <c r="BW76" i="50"/>
  <c r="BW55" i="50"/>
  <c r="BW83" i="50"/>
  <c r="BW153" i="50"/>
  <c r="BW74" i="50"/>
  <c r="CA199" i="50"/>
  <c r="CA133" i="50"/>
  <c r="CA69" i="50"/>
  <c r="CA152" i="50"/>
  <c r="CA112" i="50"/>
  <c r="CA170" i="50"/>
  <c r="CA153" i="50"/>
  <c r="CA178" i="50"/>
  <c r="CA56" i="50"/>
  <c r="CA22" i="50"/>
  <c r="CA234" i="50"/>
  <c r="CA41" i="50"/>
  <c r="CA35" i="50"/>
  <c r="CA19" i="50"/>
  <c r="CA28" i="50"/>
  <c r="CA131" i="50"/>
  <c r="CA144" i="50"/>
  <c r="CA79" i="50"/>
  <c r="CA188" i="50"/>
  <c r="CA101" i="50"/>
  <c r="BX119" i="50"/>
  <c r="BX42" i="50"/>
  <c r="BX232" i="50"/>
  <c r="BX46" i="50"/>
  <c r="BX24" i="50"/>
  <c r="BX38" i="50"/>
  <c r="BX111" i="50"/>
  <c r="BX234" i="50"/>
  <c r="BX14" i="50"/>
  <c r="BX104" i="50"/>
  <c r="BX145" i="50"/>
  <c r="BX229" i="50"/>
  <c r="BX169" i="50"/>
  <c r="BX19" i="50"/>
  <c r="BX96" i="50"/>
  <c r="BX159" i="50"/>
  <c r="BX209" i="50"/>
  <c r="BX140" i="50"/>
  <c r="BX136" i="50"/>
  <c r="BX68" i="50"/>
  <c r="BX105" i="50"/>
  <c r="CB72" i="50"/>
  <c r="CB89" i="50"/>
  <c r="CB75" i="50"/>
  <c r="CB207" i="50"/>
  <c r="CB227" i="50"/>
  <c r="CB123" i="50"/>
  <c r="CB99" i="50"/>
  <c r="CB212" i="50"/>
  <c r="CB40" i="50"/>
  <c r="CB136" i="50"/>
  <c r="CB97" i="50"/>
  <c r="CB198" i="50"/>
  <c r="CB147" i="50"/>
  <c r="CB74" i="50"/>
  <c r="CB172" i="50"/>
  <c r="CB144" i="50"/>
  <c r="CB176" i="50"/>
  <c r="CB65" i="50"/>
  <c r="CB195" i="50"/>
  <c r="CB33" i="50"/>
  <c r="CB29" i="50"/>
  <c r="BW159" i="50"/>
  <c r="BW175" i="50"/>
  <c r="BW94" i="50"/>
  <c r="BW19" i="50"/>
  <c r="BW218" i="50"/>
  <c r="BW198" i="50"/>
  <c r="BW104" i="50"/>
  <c r="BW196" i="50"/>
  <c r="BW20" i="50"/>
  <c r="BW213" i="50"/>
  <c r="BW24" i="50"/>
  <c r="BW109" i="50"/>
  <c r="BW205" i="50"/>
  <c r="BW77" i="50"/>
  <c r="BW81" i="50"/>
  <c r="BW135" i="50"/>
  <c r="BW92" i="50"/>
  <c r="BW35" i="50"/>
  <c r="CA67" i="50"/>
  <c r="CA122" i="50"/>
  <c r="CA165" i="50"/>
  <c r="CA179" i="50"/>
  <c r="CA200" i="50"/>
  <c r="CA88" i="50"/>
  <c r="CA134" i="50"/>
  <c r="CA70" i="50"/>
  <c r="CA100" i="50"/>
  <c r="CA114" i="50"/>
  <c r="CA29" i="50"/>
  <c r="CA61" i="50"/>
  <c r="CA216" i="50"/>
  <c r="CA204" i="50"/>
  <c r="CA34" i="50"/>
  <c r="CA50" i="50"/>
  <c r="CA46" i="50"/>
  <c r="CA217" i="50"/>
  <c r="CA25" i="50"/>
  <c r="CA43" i="50"/>
  <c r="CA145" i="50"/>
  <c r="CA192" i="50"/>
  <c r="BZ151" i="50"/>
  <c r="BZ71" i="50"/>
  <c r="BZ130" i="50"/>
  <c r="BZ29" i="50"/>
  <c r="BZ224" i="50"/>
  <c r="BZ182" i="50"/>
  <c r="BZ78" i="50"/>
  <c r="BZ23" i="50"/>
  <c r="BZ140" i="50"/>
  <c r="BX65" i="50"/>
  <c r="BX182" i="50"/>
  <c r="BX54" i="50"/>
  <c r="BX83" i="50"/>
  <c r="BX170" i="50"/>
  <c r="BX81" i="50"/>
  <c r="BX150" i="50"/>
  <c r="BX165" i="50"/>
  <c r="BX179" i="50"/>
  <c r="BX90" i="50"/>
  <c r="BX203" i="50"/>
  <c r="BX201" i="50"/>
  <c r="BX41" i="50"/>
  <c r="BX57" i="50"/>
  <c r="BX16" i="50"/>
  <c r="BX151" i="50"/>
  <c r="BX31" i="50"/>
  <c r="BX226" i="50"/>
  <c r="BX189" i="50"/>
  <c r="BX71" i="50"/>
  <c r="BX70" i="50"/>
  <c r="BX166" i="50"/>
  <c r="BX72" i="50"/>
  <c r="BX230" i="50"/>
  <c r="BX34" i="50"/>
  <c r="BX78" i="50"/>
  <c r="BX158" i="50"/>
  <c r="CB67" i="50"/>
  <c r="CB15" i="50"/>
  <c r="CB140" i="50"/>
  <c r="CB153" i="50"/>
  <c r="CB202" i="50"/>
  <c r="CB122" i="50"/>
  <c r="CB233" i="50"/>
  <c r="CB92" i="50"/>
  <c r="CB101" i="50"/>
  <c r="CB83" i="50"/>
  <c r="CB87" i="50"/>
  <c r="CB30" i="50"/>
  <c r="CB93" i="50"/>
  <c r="CB217" i="50"/>
  <c r="CB204" i="50"/>
  <c r="CB111" i="50"/>
  <c r="CB167" i="50"/>
  <c r="CB208" i="50"/>
  <c r="CB127" i="50"/>
  <c r="CB196" i="50"/>
  <c r="CB51" i="50"/>
  <c r="CB175" i="50"/>
  <c r="CB37" i="50"/>
  <c r="CB102" i="50"/>
  <c r="CB110" i="50"/>
  <c r="CB14" i="50"/>
  <c r="CB43" i="50"/>
  <c r="BW51" i="50"/>
  <c r="BW152" i="50"/>
  <c r="BW223" i="50"/>
  <c r="BW56" i="50"/>
  <c r="BW86" i="50"/>
  <c r="BW66" i="50"/>
  <c r="BW151" i="50"/>
  <c r="BW78" i="50"/>
  <c r="BW72" i="50"/>
  <c r="BW166" i="50"/>
  <c r="BW183" i="50"/>
  <c r="BW174" i="50"/>
  <c r="BW133" i="50"/>
  <c r="BW221" i="50"/>
  <c r="BW161" i="50"/>
  <c r="BW234" i="50"/>
  <c r="BW27" i="50"/>
  <c r="BW201" i="50"/>
  <c r="BW68" i="50"/>
  <c r="BW12" i="50"/>
  <c r="BW93" i="50"/>
  <c r="BW132" i="50"/>
  <c r="BW194" i="50"/>
  <c r="BW123" i="50"/>
  <c r="BW124" i="50"/>
  <c r="BW33" i="50"/>
  <c r="BW62" i="50"/>
  <c r="BW227" i="50"/>
  <c r="CA53" i="50"/>
  <c r="CA215" i="50"/>
  <c r="CA194" i="50"/>
  <c r="CA81" i="50"/>
  <c r="CA99" i="50"/>
  <c r="CA90" i="50"/>
  <c r="CA65" i="50"/>
  <c r="CA37" i="50"/>
  <c r="CA206" i="50"/>
  <c r="CA93" i="50"/>
  <c r="CA209" i="50"/>
  <c r="CA36" i="50"/>
  <c r="CA220" i="50"/>
  <c r="CA76" i="50"/>
  <c r="CA64" i="50"/>
  <c r="CA58" i="50"/>
  <c r="CA147" i="50"/>
  <c r="CA111" i="50"/>
  <c r="CA160" i="50"/>
  <c r="CA163" i="50"/>
  <c r="CA149" i="50"/>
  <c r="CA175" i="50"/>
  <c r="CA168" i="50"/>
  <c r="CA95" i="50"/>
  <c r="CA117" i="50"/>
  <c r="BZ19" i="50"/>
  <c r="BX224" i="50"/>
  <c r="BX47" i="50"/>
  <c r="BX130" i="50"/>
  <c r="BX153" i="50"/>
  <c r="BX215" i="50"/>
  <c r="BX33" i="50"/>
  <c r="BX197" i="50"/>
  <c r="BX91" i="50"/>
  <c r="BX175" i="50"/>
  <c r="BX13" i="50"/>
  <c r="BX172" i="50"/>
  <c r="BX131" i="50"/>
  <c r="BX185" i="50"/>
  <c r="BX199" i="50"/>
  <c r="BX97" i="50"/>
  <c r="BX219" i="50"/>
  <c r="BX22" i="50"/>
  <c r="BX12" i="50"/>
  <c r="BX211" i="50"/>
  <c r="BX66" i="50"/>
  <c r="BX122" i="50"/>
  <c r="BX32" i="50"/>
  <c r="BX162" i="50"/>
  <c r="BX129" i="50"/>
  <c r="BX190" i="50"/>
  <c r="BX223" i="50"/>
  <c r="BX58" i="50"/>
  <c r="CB209" i="50"/>
  <c r="CB84" i="50"/>
  <c r="CB115" i="50"/>
  <c r="CB104" i="50"/>
  <c r="CB221" i="50"/>
  <c r="CB49" i="50"/>
  <c r="CB46" i="50"/>
  <c r="CB78" i="50"/>
  <c r="CB190" i="50"/>
  <c r="CB56" i="50"/>
  <c r="CB128" i="50"/>
  <c r="CB191" i="50"/>
  <c r="CB24" i="50"/>
  <c r="CB224" i="50"/>
  <c r="CB231" i="50"/>
  <c r="CB60" i="50"/>
  <c r="CB197" i="50"/>
  <c r="CB155" i="50"/>
  <c r="CB105" i="50"/>
  <c r="CB27" i="50"/>
  <c r="CB225" i="50"/>
  <c r="CB185" i="50"/>
  <c r="CB58" i="50"/>
  <c r="CB203" i="50"/>
  <c r="BW169" i="50"/>
  <c r="BW173" i="50"/>
  <c r="BW147" i="50"/>
  <c r="BW156" i="50"/>
  <c r="BW204" i="50"/>
  <c r="BW41" i="50"/>
  <c r="BW226" i="50"/>
  <c r="BW119" i="50"/>
  <c r="BW206" i="50"/>
  <c r="BW95" i="50"/>
  <c r="BW125" i="50"/>
  <c r="BW149" i="50"/>
  <c r="BW222" i="50"/>
  <c r="BW25" i="50"/>
  <c r="BW144" i="50"/>
  <c r="BW191" i="50"/>
  <c r="BW142" i="50"/>
  <c r="BW39" i="50"/>
  <c r="BW192" i="50"/>
  <c r="BW89" i="50"/>
  <c r="BW199" i="50"/>
  <c r="BW210" i="50"/>
  <c r="BW129" i="50"/>
  <c r="CA82" i="50"/>
  <c r="CA222" i="50"/>
  <c r="CA167" i="50"/>
  <c r="CA198" i="50"/>
  <c r="CA77" i="50"/>
  <c r="CA118" i="50"/>
  <c r="CA197" i="50"/>
  <c r="CA54" i="50"/>
  <c r="CA17" i="50"/>
  <c r="CA231" i="50"/>
  <c r="CA15" i="50"/>
  <c r="CA230" i="50"/>
  <c r="CA108" i="50"/>
  <c r="CA47" i="50"/>
  <c r="CA40" i="50"/>
  <c r="CA233" i="50"/>
  <c r="CA164" i="50"/>
  <c r="CA87" i="50"/>
  <c r="CA226" i="50"/>
  <c r="CA18" i="50"/>
  <c r="CA212" i="50"/>
  <c r="CA155" i="50"/>
  <c r="CA23" i="50"/>
  <c r="CA186" i="50"/>
  <c r="CA205" i="50"/>
  <c r="BX44" i="50"/>
  <c r="BX95" i="50"/>
  <c r="BX147" i="50"/>
  <c r="BX210" i="50"/>
  <c r="BX115" i="50"/>
  <c r="BX218" i="50"/>
  <c r="BX55" i="50"/>
  <c r="BX88" i="50"/>
  <c r="BX196" i="50"/>
  <c r="BX99" i="50"/>
  <c r="BX128" i="50"/>
  <c r="BX217" i="50"/>
  <c r="BX52" i="50"/>
  <c r="BX227" i="50"/>
  <c r="BX171" i="50"/>
  <c r="BX114" i="50"/>
  <c r="BX80" i="50"/>
  <c r="BX142" i="50"/>
  <c r="BX123" i="50"/>
  <c r="CB151" i="50"/>
  <c r="CB28" i="50"/>
  <c r="CB80" i="50"/>
  <c r="CB52" i="50"/>
  <c r="CB186" i="50"/>
  <c r="CB66" i="50"/>
  <c r="CB13" i="50"/>
  <c r="CB98" i="50"/>
  <c r="CB73" i="50"/>
  <c r="CB50" i="50"/>
  <c r="CB54" i="50"/>
  <c r="CB158" i="50"/>
  <c r="CB133" i="50"/>
  <c r="CB152" i="50"/>
  <c r="CB21" i="50"/>
  <c r="CB130" i="50"/>
  <c r="CB234" i="50"/>
  <c r="CB63" i="50"/>
  <c r="CB44" i="50"/>
  <c r="CB114" i="50"/>
  <c r="CB23" i="50"/>
  <c r="CB108" i="50"/>
  <c r="BW200" i="50"/>
  <c r="BW185" i="50"/>
  <c r="BW59" i="50"/>
  <c r="BW38" i="50"/>
  <c r="BW127" i="50"/>
  <c r="BW217" i="50"/>
  <c r="BW64" i="50"/>
  <c r="BW211" i="50"/>
  <c r="BW212" i="50"/>
  <c r="BW207" i="50"/>
  <c r="BW82" i="50"/>
  <c r="BW90" i="50"/>
  <c r="BW179" i="50"/>
  <c r="BW40" i="50"/>
  <c r="BW189" i="50"/>
  <c r="BW50" i="50"/>
  <c r="BW112" i="50"/>
  <c r="BW214" i="50"/>
  <c r="BW231" i="50"/>
  <c r="BW131" i="50"/>
  <c r="BW148" i="50"/>
  <c r="BW29" i="50"/>
  <c r="BW47" i="50"/>
  <c r="CA98" i="50"/>
  <c r="CA126" i="50"/>
  <c r="CA174" i="50"/>
  <c r="CA124" i="50"/>
  <c r="CA85" i="50"/>
  <c r="CA78" i="50"/>
  <c r="CA57" i="50"/>
  <c r="CA159" i="50"/>
  <c r="CA150" i="50"/>
  <c r="CA32" i="50"/>
  <c r="CA116" i="50"/>
  <c r="CA190" i="50"/>
  <c r="CA162" i="50"/>
  <c r="CA49" i="50"/>
  <c r="CA48" i="50"/>
  <c r="CA171" i="50"/>
  <c r="CA214" i="50"/>
  <c r="CA146" i="50"/>
  <c r="CA193" i="50"/>
  <c r="CA207" i="50"/>
  <c r="CA20" i="50"/>
  <c r="CA132" i="50"/>
  <c r="CA96" i="50"/>
  <c r="CA72" i="50"/>
  <c r="CA148" i="50"/>
  <c r="CA158" i="50"/>
  <c r="CA154" i="50"/>
</calcChain>
</file>

<file path=xl/comments1.xml><?xml version="1.0" encoding="utf-8"?>
<comments xmlns="http://schemas.openxmlformats.org/spreadsheetml/2006/main">
  <authors>
    <author>Juan Pablo</author>
  </authors>
  <commentList>
    <comment ref="B37" authorId="0" shapeId="0">
      <text>
        <r>
          <rPr>
            <sz val="9"/>
            <color indexed="81"/>
            <rFont val="Tahoma"/>
            <family val="2"/>
          </rPr>
          <t>Comercial y Otros</t>
        </r>
      </text>
    </comment>
    <comment ref="B41" authorId="0" shapeId="0">
      <text>
        <r>
          <rPr>
            <sz val="9"/>
            <color indexed="81"/>
            <rFont val="Tahoma"/>
            <family val="2"/>
          </rPr>
          <t>Comercial y Otros</t>
        </r>
      </text>
    </comment>
  </commentList>
</comments>
</file>

<file path=xl/comments2.xml><?xml version="1.0" encoding="utf-8"?>
<comments xmlns="http://schemas.openxmlformats.org/spreadsheetml/2006/main">
  <authors>
    <author>Juan Pablo</author>
  </authors>
  <commentList>
    <comment ref="B37" authorId="0" shapeId="0">
      <text>
        <r>
          <rPr>
            <sz val="9"/>
            <color indexed="81"/>
            <rFont val="Tahoma"/>
            <family val="2"/>
          </rPr>
          <t>Comercial y Otros</t>
        </r>
      </text>
    </comment>
    <comment ref="B41" authorId="0" shapeId="0">
      <text>
        <r>
          <rPr>
            <sz val="9"/>
            <color indexed="81"/>
            <rFont val="Tahoma"/>
            <family val="2"/>
          </rPr>
          <t>Comercial y Otros</t>
        </r>
      </text>
    </comment>
  </commentList>
</comments>
</file>

<file path=xl/sharedStrings.xml><?xml version="1.0" encoding="utf-8"?>
<sst xmlns="http://schemas.openxmlformats.org/spreadsheetml/2006/main" count="2857" uniqueCount="234">
  <si>
    <t>Fuente</t>
  </si>
  <si>
    <t>Promedio</t>
  </si>
  <si>
    <t>Variacion Mensual</t>
  </si>
  <si>
    <t>Variacion Interanual</t>
  </si>
  <si>
    <t>Desvio</t>
  </si>
  <si>
    <t>Rango</t>
  </si>
  <si>
    <t>Media</t>
  </si>
  <si>
    <t>Mediana</t>
  </si>
  <si>
    <t>Mes</t>
  </si>
  <si>
    <t>Maximo</t>
  </si>
  <si>
    <t>Minimo</t>
  </si>
  <si>
    <t>enero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</si>
  <si>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</si>
  <si>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</si>
  <si>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</si>
  <si>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</si>
  <si>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</si>
  <si>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</si>
  <si>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</si>
  <si>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</si>
  <si>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</si>
  <si>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</si>
  <si>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febrero</t>
  </si>
  <si>
    <t>Fecha</t>
  </si>
  <si>
    <t>Promedio Movil 6 meses</t>
  </si>
  <si>
    <t>Promedio Movil</t>
  </si>
  <si>
    <t>Indice</t>
  </si>
  <si>
    <t>Indice de Remuneracion</t>
  </si>
  <si>
    <t>* Este indicador agrupa los sectores de Industria Manufacturera, Minería y Distribución de Electricidad, Gas y Agua.</t>
  </si>
  <si>
    <t>Residencial</t>
  </si>
  <si>
    <t>Total</t>
  </si>
  <si>
    <t>Sector</t>
  </si>
  <si>
    <t>Industrial</t>
  </si>
  <si>
    <t>Período</t>
  </si>
  <si>
    <t>Índice</t>
  </si>
  <si>
    <t>Fecha Inicio</t>
  </si>
  <si>
    <t>Fecha Final</t>
  </si>
  <si>
    <t>Fechas</t>
  </si>
  <si>
    <t>Coef Ajuste</t>
  </si>
  <si>
    <t>Índice Ponderado</t>
  </si>
  <si>
    <t>SEN</t>
  </si>
  <si>
    <t>SSMM</t>
  </si>
  <si>
    <t>Indice de Precios Productor Mineria - Base 2019</t>
  </si>
  <si>
    <t>https://www.ine.gob.cl/estadisticas/economia/indices-de-precio-e-inflacion/indice-de-precios-de-productor</t>
  </si>
  <si>
    <t>Indice de Precios Productor Industrias - Base 2019</t>
  </si>
  <si>
    <t>Indice Nominal de Remuneraciones Base 2023</t>
  </si>
  <si>
    <t>https://www.ine.gob.cl/estadisticas/sociales/mercado-laboral/remuneraciones-y-costos-laborales</t>
  </si>
  <si>
    <t>Versión</t>
  </si>
  <si>
    <t>1.0</t>
  </si>
  <si>
    <t>MODELO PARA EL CÁLCULO Y LA ACTUALIZACION DEL COSTO DE FALLA DE CORTA Y LARGA DURACIÓN EN EL SEN Y SSMM.
MECANISMO DE AJUSTE DEL COSTO DE FALLA POR ÍNDICES</t>
  </si>
  <si>
    <t>id</t>
  </si>
  <si>
    <t>Método Ponderación</t>
  </si>
  <si>
    <t>Ventas de Energía</t>
  </si>
  <si>
    <t>Ad-hoc</t>
  </si>
  <si>
    <t>Metodología Propuesta por el Consultor para Indexar el Costo de Falla</t>
  </si>
  <si>
    <t>Índ. Salario Nominal</t>
  </si>
  <si>
    <t>IPP Industria Gral</t>
  </si>
  <si>
    <t>Indice de Precios al Consumidor - Base 2023</t>
  </si>
  <si>
    <t>https://www.ine.gob.cl/estadisticas/economia/indices-de-precio-e-inflacion/indice-de-precios-al-consumidor</t>
  </si>
  <si>
    <t>IPC Nivel General</t>
  </si>
  <si>
    <t>IPP Minería</t>
  </si>
  <si>
    <t>Índ. Salario</t>
  </si>
  <si>
    <t>IPC</t>
  </si>
  <si>
    <t>IPP-Industria Gral</t>
  </si>
  <si>
    <t>IPP-Minería</t>
  </si>
  <si>
    <t>Índices de Ajuste</t>
  </si>
  <si>
    <t>Índices de Ajuste 2012=100</t>
  </si>
  <si>
    <t>Índices por Sistema</t>
  </si>
  <si>
    <t>Índices de Ajuste 2012=100 Media Móvil</t>
  </si>
  <si>
    <t>Comercial + Otros</t>
  </si>
  <si>
    <t>Minería</t>
  </si>
  <si>
    <t xml:space="preserve"> https://www.bcentral.cl/areas/estadisticas</t>
  </si>
  <si>
    <t>TCO</t>
  </si>
  <si>
    <t>Tipo de Cambio Ovservado Promedio Mensual</t>
  </si>
  <si>
    <t>Todos</t>
  </si>
  <si>
    <t>Industrila</t>
  </si>
  <si>
    <t>Combustible</t>
  </si>
  <si>
    <t>Precio Combustible</t>
  </si>
  <si>
    <t>Precio Diesel</t>
  </si>
  <si>
    <t>Indice Precio Diesel</t>
  </si>
  <si>
    <t>Índice de Ajuste</t>
  </si>
  <si>
    <t>Participación</t>
  </si>
  <si>
    <t>Índice Salario Nominal</t>
  </si>
  <si>
    <t>IPP Industria General</t>
  </si>
  <si>
    <t>año</t>
  </si>
  <si>
    <t>energetico</t>
  </si>
  <si>
    <t>Electricidad</t>
  </si>
  <si>
    <t>en tCal</t>
  </si>
  <si>
    <t>Total general</t>
  </si>
  <si>
    <t>Región</t>
  </si>
  <si>
    <t>Región de Tarapacá</t>
  </si>
  <si>
    <t>Región de Antofagasta</t>
  </si>
  <si>
    <t>Región de Atacama</t>
  </si>
  <si>
    <t>Región de Coquimbo</t>
  </si>
  <si>
    <t>Región de Valparaíso</t>
  </si>
  <si>
    <t>Región del Libertador Gral. Bernardo O’Higgins</t>
  </si>
  <si>
    <t>Región del Maule</t>
  </si>
  <si>
    <t>Región del Biobío</t>
  </si>
  <si>
    <t>Región de La Araucanía</t>
  </si>
  <si>
    <t>Región de Los Lagos</t>
  </si>
  <si>
    <t>Región Aisén del Gral.Carlos Ibáñez del Campo</t>
  </si>
  <si>
    <t>Región de Magallanes y de la Antártica Chilena</t>
  </si>
  <si>
    <t>Región Metropolitana de Santiago</t>
  </si>
  <si>
    <t>Región de Los Ríos</t>
  </si>
  <si>
    <t>Región de Arica y Parinacota</t>
  </si>
  <si>
    <t>Región de Ñuble</t>
  </si>
  <si>
    <t>Comercial, público y residencial</t>
  </si>
  <si>
    <t>Comercial</t>
  </si>
  <si>
    <t>Público</t>
  </si>
  <si>
    <t>Sanitarias</t>
  </si>
  <si>
    <t>Energía</t>
  </si>
  <si>
    <t>Plantas de gas</t>
  </si>
  <si>
    <t>Producción de metanol</t>
  </si>
  <si>
    <t>Refinería y extracción de petróleo y gas natural</t>
  </si>
  <si>
    <t>Industria y Minería</t>
  </si>
  <si>
    <t>Agroindustria</t>
  </si>
  <si>
    <t>Azúcar</t>
  </si>
  <si>
    <t>Cemento</t>
  </si>
  <si>
    <t>Cobre</t>
  </si>
  <si>
    <t>Construcción</t>
  </si>
  <si>
    <t>Hierro</t>
  </si>
  <si>
    <t>Industria Lactea</t>
  </si>
  <si>
    <t>Industrias Varias</t>
  </si>
  <si>
    <t>Minas Varias</t>
  </si>
  <si>
    <t>Papel y celulosa</t>
  </si>
  <si>
    <t>Pesca</t>
  </si>
  <si>
    <t>Petroquímica</t>
  </si>
  <si>
    <t>Salitre</t>
  </si>
  <si>
    <t>Siderurgia</t>
  </si>
  <si>
    <t>Transporte</t>
  </si>
  <si>
    <t>Ducto</t>
  </si>
  <si>
    <t>Ferroviario</t>
  </si>
  <si>
    <t>Marítimo</t>
  </si>
  <si>
    <t>Terrestre</t>
  </si>
  <si>
    <t>Factor de Conversión</t>
  </si>
  <si>
    <t>en MWh</t>
  </si>
  <si>
    <t>Com y Serv</t>
  </si>
  <si>
    <t>Otros</t>
  </si>
  <si>
    <t>Industria</t>
  </si>
  <si>
    <t>Categoría</t>
  </si>
  <si>
    <t>Share</t>
  </si>
  <si>
    <t>BNE</t>
  </si>
  <si>
    <t>Ponderador final con Ajuste Precio Combustlbe</t>
  </si>
  <si>
    <t>SSMM 10</t>
  </si>
  <si>
    <t>SSMM 11</t>
  </si>
  <si>
    <t>SSMM 12</t>
  </si>
  <si>
    <t>CFCD</t>
  </si>
  <si>
    <t>Retiros de Energía (MWh)</t>
  </si>
  <si>
    <t>share</t>
  </si>
  <si>
    <t xml:space="preserve">Comercial + Otros </t>
  </si>
  <si>
    <t>Minero</t>
  </si>
  <si>
    <t>CFLD</t>
  </si>
  <si>
    <t>RESUMEN RESULTADOS [USD/MWh] (a precios de 2023)</t>
  </si>
  <si>
    <t>Resultados Método Indirecto</t>
  </si>
  <si>
    <t>Método</t>
  </si>
  <si>
    <t>Segmento</t>
  </si>
  <si>
    <t>Subsector</t>
  </si>
  <si>
    <t>Plazo</t>
  </si>
  <si>
    <t>Unidad</t>
  </si>
  <si>
    <t>CMg 5% racionamiento - CP</t>
  </si>
  <si>
    <t>Regulado</t>
  </si>
  <si>
    <t>Corta Duración</t>
  </si>
  <si>
    <t>USD/MWh</t>
  </si>
  <si>
    <t>CMg 5% racionamiento - LP</t>
  </si>
  <si>
    <t>Larga Duración</t>
  </si>
  <si>
    <t>CMe - CP</t>
  </si>
  <si>
    <t>CMe - LP</t>
  </si>
  <si>
    <t>Valor del Ocio</t>
  </si>
  <si>
    <t>Productivo</t>
  </si>
  <si>
    <t>Total Ponderado</t>
  </si>
  <si>
    <t>Valor Agregado Perdido</t>
  </si>
  <si>
    <t>Directo - Corta Duración</t>
  </si>
  <si>
    <t>Clientes Libres</t>
  </si>
  <si>
    <t>Directo - Larga Duración</t>
  </si>
  <si>
    <t>Retiros de Energía</t>
  </si>
  <si>
    <t>MWh</t>
  </si>
  <si>
    <t>Costo de Falla por Sector y Plazo</t>
  </si>
  <si>
    <t>Total Sectores</t>
  </si>
  <si>
    <t>Costo de Falla de Larga Duración por Nivel de Racionamiento</t>
  </si>
  <si>
    <t>Racionamiento</t>
  </si>
  <si>
    <t>Costo de Falla de Larga Duración por Cantidad de Meses del Racionamiento</t>
  </si>
  <si>
    <t>Costo de Falla de Larga Duración por Nivel y Meses de Racionamiento</t>
  </si>
  <si>
    <t>Racionamiento durante 1 MES</t>
  </si>
  <si>
    <t>Racionamiento durante 2 MESES</t>
  </si>
  <si>
    <t>Racionamiento durante 10 MESES</t>
  </si>
  <si>
    <t>Costo de Falla de Corta Duración por Duración de la Interrupción</t>
  </si>
  <si>
    <t>Duración</t>
  </si>
  <si>
    <t>Hasta 1 Hora</t>
  </si>
  <si>
    <t>Hasta 4 Horas</t>
  </si>
  <si>
    <t>Más de 4 Horas</t>
  </si>
  <si>
    <t>SEN CD</t>
  </si>
  <si>
    <t>SEN LD</t>
  </si>
  <si>
    <t>SSMM CD</t>
  </si>
  <si>
    <t>SSMM LD</t>
  </si>
  <si>
    <t>SMM-10 CD</t>
  </si>
  <si>
    <t>SMM-10 LD</t>
  </si>
  <si>
    <t>SMM-11 CD</t>
  </si>
  <si>
    <t>SMM-11 LD</t>
  </si>
  <si>
    <t>SMM-12 CD</t>
  </si>
  <si>
    <t>SMM-12 LD</t>
  </si>
  <si>
    <t>Precio Diesel Región 13</t>
  </si>
  <si>
    <t>Año</t>
  </si>
  <si>
    <t>Precio ($/litro)</t>
  </si>
  <si>
    <t>RM13</t>
  </si>
  <si>
    <t>Precio Diesel Nacional</t>
  </si>
  <si>
    <t>Los Lagos</t>
  </si>
  <si>
    <t>Aysén</t>
  </si>
  <si>
    <t>Magallanes</t>
  </si>
  <si>
    <t>Elasticidades Diesel de LP</t>
  </si>
  <si>
    <t>Precio de Paridad del Diésel</t>
  </si>
  <si>
    <t>Precio Diesel Paridad</t>
  </si>
  <si>
    <t>USD/lts</t>
  </si>
  <si>
    <t>Precio Diesel en $/lts</t>
  </si>
  <si>
    <t>$/KWh</t>
  </si>
  <si>
    <t>Comercial e Industrial</t>
  </si>
  <si>
    <t>Costo de respaldo</t>
  </si>
  <si>
    <t>Duración/Profundidad</t>
  </si>
  <si>
    <t>Promedio Pond.</t>
  </si>
  <si>
    <t>RESUMEN RESULTADOS [$/kWh] (a precios de 2023)</t>
  </si>
  <si>
    <t>CFCD ($/kWh)</t>
  </si>
  <si>
    <t>CFLD ($/kWh)</t>
  </si>
  <si>
    <t>1 Mes</t>
  </si>
  <si>
    <t>2 Meses</t>
  </si>
  <si>
    <t>10 Meses</t>
  </si>
  <si>
    <t>Determinación de fórmula de ajuste</t>
  </si>
  <si>
    <t>Factor de Ajuste de Promedio Año, a Diciembre</t>
  </si>
  <si>
    <t>Año Inicio</t>
  </si>
  <si>
    <t>Mes final año</t>
  </si>
  <si>
    <t>SSMM10 CD</t>
  </si>
  <si>
    <t>SSMM10 LD</t>
  </si>
  <si>
    <t>SSMM11 CD</t>
  </si>
  <si>
    <t>SSMM11 LD</t>
  </si>
  <si>
    <t>SSMM12 CD</t>
  </si>
  <si>
    <t>SSMM12 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</si>
</sst>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-* #,##0.00_-;\-* #,##0.00_-;_-* &quot;-&quot;??_-;_-@_-"/>
    <numFmt numFmtId="165" formatCode="_(* #,##0.00_);_(* \(#,##0.00\);_(* &quot;-&quot;??_);_(@_)"/>
    <numFmt numFmtId="166" formatCode="0.0%"/>
    <numFmt numFmtId="167" formatCode="#,##0.0"/>
    <numFmt numFmtId="168" formatCode="##########0.00"/>
    <numFmt numFmtId="169" formatCode="##########0.0"/>
    <numFmt numFmtId="170" formatCode="_(* #,##0.0_);_(* \(#,##0.0\);_(* &quot;-&quot;??_);_(@_)"/>
    <numFmt numFmtId="171" formatCode="_-* #,##0.0_-;\-* #,##0.0_-;_-* &quot;-&quot;?_-;_-@_-"/>
    <numFmt numFmtId="172" formatCode="0.0"/>
    <numFmt numFmtId="173" formatCode="_(* #,##0_);_(* \(#,##0\);_(* &quot;-&quot;??_);_(@_)"/>
    <numFmt numFmtId="174" formatCode="_(* #,##0.00000_);_(* \(#,##0.00000\);_(* &quot;-&quot;??_);_(@_)"/>
    <numFmt numFmtId="175" formatCode="_-* #,##0.0000_-;\-* #,##0.0000_-;_-* &quot;-&quot;?_-;_-@_-"/>
    <numFmt numFmtId="176" formatCode="_-* #,##0.0000_-;\-* #,##0.0000_-;_-* &quot;-&quot;??_-;_-@_-"/>
    <numFmt numFmtId="177" formatCode="_ * #,##0_ ;_ * \-#,##0_ ;_ * &quot;-&quot;_ ;_ @_ "/>
    <numFmt numFmtId="178" formatCode="_ * #,##0_ ;_ * \-#,##0_ ;_ * &quot;-&quot;??_ ;_ @_ "/>
    <numFmt numFmtId="179" formatCode="_(* #,##0.000_);_(* \(#,##0.000\);_(* &quot;-&quot;??_);_(@_)"/>
    <numFmt numFmtId="180" formatCode="#,##0.000"/>
    <numFmt numFmtId="181" formatCode="_ * #,##0.00_ ;_ * \-#,##0.00_ ;_ * &quot;-&quot;??_ ;_ @_ "/>
    <numFmt numFmtId="182" formatCode="0_ ;\-0\ 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10"/>
      <name val="Courier"/>
      <family val="3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2"/>
      <color rgb="FF222222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i/>
      <sz val="10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0"/>
      <color theme="1"/>
      <name val="Franklin Gothic Book"/>
      <family val="2"/>
    </font>
    <font>
      <b/>
      <i/>
      <sz val="10"/>
      <color theme="1"/>
      <name val="Franklin Gothic Book"/>
      <family val="2"/>
    </font>
    <font>
      <b/>
      <sz val="10"/>
      <color theme="1"/>
      <name val="Franklin Gothic Book"/>
      <family val="2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9"/>
      <color indexed="81"/>
      <name val="Tahoma"/>
      <family val="2"/>
    </font>
    <font>
      <b/>
      <sz val="10"/>
      <color theme="0"/>
      <name val="Arial Narrow"/>
      <family val="2"/>
    </font>
  </fonts>
  <fills count="4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22" fillId="0" borderId="0"/>
    <xf numFmtId="0" fontId="1" fillId="0" borderId="0"/>
    <xf numFmtId="0" fontId="1" fillId="8" borderId="8" applyNumberFormat="0" applyFont="0" applyAlignment="0" applyProtection="0"/>
    <xf numFmtId="9" fontId="20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1" fillId="0" borderId="0">
      <alignment wrapText="1"/>
    </xf>
    <xf numFmtId="165" fontId="1" fillId="0" borderId="0" applyFont="0" applyFill="0" applyBorder="0" applyAlignment="0" applyProtection="0"/>
    <xf numFmtId="0" fontId="21" fillId="0" borderId="0"/>
    <xf numFmtId="0" fontId="2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81" fontId="1" fillId="0" borderId="0" applyFont="0" applyFill="0" applyBorder="0" applyAlignment="0" applyProtection="0"/>
  </cellStyleXfs>
  <cellXfs count="284">
    <xf numFmtId="0" fontId="0" fillId="0" borderId="0" xfId="0"/>
    <xf numFmtId="0" fontId="18" fillId="0" borderId="0" xfId="0" applyFont="1"/>
    <xf numFmtId="17" fontId="0" fillId="0" borderId="0" xfId="0" applyNumberFormat="1"/>
    <xf numFmtId="166" fontId="0" fillId="0" borderId="0" xfId="1" applyNumberFormat="1" applyFont="1"/>
    <xf numFmtId="167" fontId="0" fillId="0" borderId="0" xfId="0" applyNumberFormat="1"/>
    <xf numFmtId="0" fontId="13" fillId="33" borderId="0" xfId="0" applyFont="1" applyFill="1" applyAlignment="1">
      <alignment horizontal="center" vertical="center" wrapText="1"/>
    </xf>
    <xf numFmtId="0" fontId="13" fillId="33" borderId="10" xfId="0" applyFont="1" applyFill="1" applyBorder="1"/>
    <xf numFmtId="167" fontId="13" fillId="33" borderId="11" xfId="0" applyNumberFormat="1" applyFont="1" applyFill="1" applyBorder="1"/>
    <xf numFmtId="0" fontId="13" fillId="33" borderId="12" xfId="0" applyFont="1" applyFill="1" applyBorder="1"/>
    <xf numFmtId="167" fontId="13" fillId="33" borderId="13" xfId="0" applyNumberFormat="1" applyFont="1" applyFill="1" applyBorder="1"/>
    <xf numFmtId="0" fontId="13" fillId="33" borderId="14" xfId="0" applyFont="1" applyFill="1" applyBorder="1"/>
    <xf numFmtId="167" fontId="13" fillId="33" borderId="15" xfId="0" applyNumberFormat="1" applyFont="1" applyFill="1" applyBorder="1"/>
    <xf numFmtId="0" fontId="19" fillId="0" borderId="0" xfId="0" applyFont="1"/>
    <xf numFmtId="0" fontId="23" fillId="0" borderId="0" xfId="47"/>
    <xf numFmtId="10" fontId="0" fillId="0" borderId="0" xfId="1" applyNumberFormat="1" applyFont="1"/>
    <xf numFmtId="166" fontId="1" fillId="0" borderId="0" xfId="1" applyNumberFormat="1" applyFont="1"/>
    <xf numFmtId="167" fontId="1" fillId="0" borderId="0" xfId="0" applyNumberFormat="1" applyFont="1"/>
    <xf numFmtId="168" fontId="27" fillId="35" borderId="0" xfId="42" applyNumberFormat="1" applyFont="1" applyFill="1" applyAlignment="1">
      <alignment horizontal="right" vertical="center"/>
    </xf>
    <xf numFmtId="169" fontId="27" fillId="35" borderId="0" xfId="42" applyNumberFormat="1" applyFont="1" applyFill="1" applyAlignment="1">
      <alignment horizontal="right" vertical="center"/>
    </xf>
    <xf numFmtId="9" fontId="27" fillId="35" borderId="0" xfId="1" applyFont="1" applyFill="1" applyAlignment="1">
      <alignment horizontal="right" vertical="center"/>
    </xf>
    <xf numFmtId="0" fontId="0" fillId="0" borderId="20" xfId="0" applyBorder="1"/>
    <xf numFmtId="0" fontId="0" fillId="0" borderId="17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28" fillId="0" borderId="0" xfId="0" applyFont="1"/>
    <xf numFmtId="0" fontId="29" fillId="0" borderId="0" xfId="0" applyFont="1"/>
    <xf numFmtId="0" fontId="30" fillId="0" borderId="0" xfId="0" applyFont="1" applyAlignment="1">
      <alignment horizontal="center"/>
    </xf>
    <xf numFmtId="15" fontId="30" fillId="0" borderId="0" xfId="0" applyNumberFormat="1" applyFont="1" applyAlignment="1">
      <alignment horizontal="center"/>
    </xf>
    <xf numFmtId="0" fontId="0" fillId="0" borderId="24" xfId="0" applyBorder="1"/>
    <xf numFmtId="0" fontId="0" fillId="0" borderId="18" xfId="0" applyBorder="1"/>
    <xf numFmtId="0" fontId="0" fillId="0" borderId="25" xfId="0" applyBorder="1"/>
    <xf numFmtId="0" fontId="31" fillId="0" borderId="0" xfId="0" applyFont="1"/>
    <xf numFmtId="0" fontId="25" fillId="0" borderId="0" xfId="0" applyFont="1"/>
    <xf numFmtId="166" fontId="25" fillId="0" borderId="0" xfId="1" applyNumberFormat="1" applyFont="1" applyBorder="1"/>
    <xf numFmtId="0" fontId="25" fillId="0" borderId="27" xfId="0" applyFont="1" applyBorder="1" applyAlignment="1">
      <alignment vertical="center"/>
    </xf>
    <xf numFmtId="0" fontId="31" fillId="0" borderId="19" xfId="0" applyFont="1" applyBorder="1" applyAlignment="1">
      <alignment vertical="center"/>
    </xf>
    <xf numFmtId="0" fontId="31" fillId="0" borderId="19" xfId="0" applyFont="1" applyBorder="1"/>
    <xf numFmtId="0" fontId="25" fillId="0" borderId="19" xfId="0" applyFont="1" applyBorder="1"/>
    <xf numFmtId="0" fontId="34" fillId="0" borderId="0" xfId="0" applyFont="1"/>
    <xf numFmtId="0" fontId="34" fillId="0" borderId="0" xfId="0" applyFont="1" applyAlignment="1">
      <alignment horizontal="center"/>
    </xf>
    <xf numFmtId="0" fontId="25" fillId="0" borderId="16" xfId="0" applyFont="1" applyBorder="1" applyAlignment="1">
      <alignment vertical="center"/>
    </xf>
    <xf numFmtId="0" fontId="25" fillId="0" borderId="18" xfId="0" applyFont="1" applyBorder="1" applyAlignment="1">
      <alignment vertical="center"/>
    </xf>
    <xf numFmtId="166" fontId="31" fillId="0" borderId="0" xfId="1" applyNumberFormat="1" applyFont="1" applyBorder="1"/>
    <xf numFmtId="0" fontId="35" fillId="34" borderId="0" xfId="0" applyFont="1" applyFill="1" applyAlignment="1">
      <alignment horizontal="center"/>
    </xf>
    <xf numFmtId="0" fontId="25" fillId="0" borderId="29" xfId="0" applyFont="1" applyBorder="1" applyAlignment="1">
      <alignment vertical="center"/>
    </xf>
    <xf numFmtId="170" fontId="0" fillId="0" borderId="0" xfId="49" applyNumberFormat="1" applyFont="1"/>
    <xf numFmtId="0" fontId="34" fillId="0" borderId="10" xfId="0" applyFont="1" applyBorder="1"/>
    <xf numFmtId="0" fontId="25" fillId="0" borderId="16" xfId="0" applyFont="1" applyBorder="1"/>
    <xf numFmtId="0" fontId="25" fillId="0" borderId="11" xfId="0" applyFont="1" applyBorder="1"/>
    <xf numFmtId="172" fontId="25" fillId="0" borderId="0" xfId="0" applyNumberFormat="1" applyFont="1"/>
    <xf numFmtId="172" fontId="25" fillId="0" borderId="13" xfId="0" applyNumberFormat="1" applyFont="1" applyBorder="1"/>
    <xf numFmtId="172" fontId="25" fillId="0" borderId="30" xfId="0" applyNumberFormat="1" applyFont="1" applyBorder="1"/>
    <xf numFmtId="172" fontId="25" fillId="0" borderId="15" xfId="0" applyNumberFormat="1" applyFont="1" applyBorder="1"/>
    <xf numFmtId="171" fontId="25" fillId="0" borderId="12" xfId="0" applyNumberFormat="1" applyFont="1" applyBorder="1"/>
    <xf numFmtId="171" fontId="25" fillId="0" borderId="0" xfId="0" applyNumberFormat="1" applyFont="1"/>
    <xf numFmtId="171" fontId="25" fillId="0" borderId="13" xfId="0" applyNumberFormat="1" applyFont="1" applyBorder="1"/>
    <xf numFmtId="171" fontId="25" fillId="0" borderId="14" xfId="0" applyNumberFormat="1" applyFont="1" applyBorder="1"/>
    <xf numFmtId="171" fontId="25" fillId="0" borderId="30" xfId="0" applyNumberFormat="1" applyFont="1" applyBorder="1"/>
    <xf numFmtId="0" fontId="25" fillId="0" borderId="10" xfId="0" applyFont="1" applyBorder="1"/>
    <xf numFmtId="0" fontId="25" fillId="0" borderId="12" xfId="0" applyFont="1" applyBorder="1"/>
    <xf numFmtId="17" fontId="25" fillId="0" borderId="13" xfId="0" applyNumberFormat="1" applyFont="1" applyBorder="1"/>
    <xf numFmtId="0" fontId="25" fillId="0" borderId="14" xfId="0" applyFont="1" applyBorder="1"/>
    <xf numFmtId="17" fontId="25" fillId="0" borderId="15" xfId="0" applyNumberFormat="1" applyFont="1" applyBorder="1"/>
    <xf numFmtId="0" fontId="25" fillId="0" borderId="15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0" fontId="37" fillId="40" borderId="10" xfId="0" applyFont="1" applyFill="1" applyBorder="1"/>
    <xf numFmtId="0" fontId="38" fillId="40" borderId="16" xfId="0" applyFont="1" applyFill="1" applyBorder="1"/>
    <xf numFmtId="0" fontId="38" fillId="40" borderId="14" xfId="0" applyFont="1" applyFill="1" applyBorder="1" applyAlignment="1">
      <alignment horizontal="center" vertical="center" wrapText="1"/>
    </xf>
    <xf numFmtId="0" fontId="38" fillId="40" borderId="30" xfId="0" applyFont="1" applyFill="1" applyBorder="1" applyAlignment="1">
      <alignment horizontal="center" vertical="center" wrapText="1"/>
    </xf>
    <xf numFmtId="0" fontId="38" fillId="40" borderId="12" xfId="0" applyFont="1" applyFill="1" applyBorder="1"/>
    <xf numFmtId="171" fontId="38" fillId="40" borderId="12" xfId="0" applyNumberFormat="1" applyFont="1" applyFill="1" applyBorder="1"/>
    <xf numFmtId="0" fontId="35" fillId="41" borderId="0" xfId="0" applyFont="1" applyFill="1" applyAlignment="1">
      <alignment horizontal="center"/>
    </xf>
    <xf numFmtId="175" fontId="25" fillId="0" borderId="0" xfId="0" applyNumberFormat="1" applyFont="1"/>
    <xf numFmtId="176" fontId="25" fillId="0" borderId="0" xfId="0" applyNumberFormat="1" applyFont="1"/>
    <xf numFmtId="0" fontId="25" fillId="0" borderId="30" xfId="0" applyFont="1" applyBorder="1" applyAlignment="1">
      <alignment horizontal="center"/>
    </xf>
    <xf numFmtId="0" fontId="0" fillId="0" borderId="0" xfId="0" applyAlignment="1">
      <alignment horizontal="left"/>
    </xf>
    <xf numFmtId="0" fontId="16" fillId="42" borderId="0" xfId="0" applyFont="1" applyFill="1"/>
    <xf numFmtId="0" fontId="16" fillId="42" borderId="31" xfId="0" applyFont="1" applyFill="1" applyBorder="1" applyAlignment="1">
      <alignment vertical="center"/>
    </xf>
    <xf numFmtId="0" fontId="16" fillId="42" borderId="31" xfId="0" applyFont="1" applyFill="1" applyBorder="1" applyAlignment="1">
      <alignment horizontal="center" vertical="center" wrapText="1"/>
    </xf>
    <xf numFmtId="0" fontId="16" fillId="42" borderId="31" xfId="0" applyFont="1" applyFill="1" applyBorder="1" applyAlignment="1">
      <alignment wrapText="1"/>
    </xf>
    <xf numFmtId="0" fontId="16" fillId="42" borderId="31" xfId="0" applyFont="1" applyFill="1" applyBorder="1"/>
    <xf numFmtId="0" fontId="16" fillId="0" borderId="31" xfId="0" applyFont="1" applyBorder="1" applyAlignment="1">
      <alignment horizontal="left"/>
    </xf>
    <xf numFmtId="177" fontId="16" fillId="0" borderId="31" xfId="0" applyNumberFormat="1" applyFont="1" applyBorder="1"/>
    <xf numFmtId="0" fontId="0" fillId="0" borderId="0" xfId="0" applyAlignment="1">
      <alignment horizontal="left" indent="1"/>
    </xf>
    <xf numFmtId="177" fontId="0" fillId="0" borderId="0" xfId="0" applyNumberFormat="1"/>
    <xf numFmtId="0" fontId="16" fillId="42" borderId="32" xfId="0" applyFont="1" applyFill="1" applyBorder="1" applyAlignment="1">
      <alignment horizontal="left"/>
    </xf>
    <xf numFmtId="177" fontId="16" fillId="42" borderId="32" xfId="0" applyNumberFormat="1" applyFont="1" applyFill="1" applyBorder="1"/>
    <xf numFmtId="173" fontId="0" fillId="0" borderId="0" xfId="49" applyNumberFormat="1" applyFont="1"/>
    <xf numFmtId="173" fontId="0" fillId="0" borderId="0" xfId="0" applyNumberFormat="1"/>
    <xf numFmtId="166" fontId="0" fillId="0" borderId="0" xfId="0" applyNumberFormat="1"/>
    <xf numFmtId="0" fontId="0" fillId="0" borderId="0" xfId="0" applyAlignment="1">
      <alignment wrapText="1"/>
    </xf>
    <xf numFmtId="9" fontId="0" fillId="0" borderId="0" xfId="0" applyNumberFormat="1"/>
    <xf numFmtId="0" fontId="39" fillId="43" borderId="0" xfId="0" applyFont="1" applyFill="1"/>
    <xf numFmtId="0" fontId="40" fillId="43" borderId="0" xfId="0" applyFont="1" applyFill="1"/>
    <xf numFmtId="166" fontId="40" fillId="43" borderId="0" xfId="0" applyNumberFormat="1" applyFont="1" applyFill="1" applyAlignment="1">
      <alignment horizontal="center"/>
    </xf>
    <xf numFmtId="0" fontId="41" fillId="0" borderId="0" xfId="0" applyFont="1"/>
    <xf numFmtId="0" fontId="39" fillId="0" borderId="0" xfId="0" applyFont="1"/>
    <xf numFmtId="0" fontId="41" fillId="36" borderId="33" xfId="0" applyFont="1" applyFill="1" applyBorder="1" applyAlignment="1">
      <alignment vertical="center"/>
    </xf>
    <xf numFmtId="0" fontId="41" fillId="36" borderId="33" xfId="0" applyFont="1" applyFill="1" applyBorder="1" applyAlignment="1">
      <alignment horizontal="center" vertical="center" wrapText="1"/>
    </xf>
    <xf numFmtId="0" fontId="41" fillId="36" borderId="33" xfId="0" applyFont="1" applyFill="1" applyBorder="1" applyAlignment="1">
      <alignment horizontal="center" vertical="center"/>
    </xf>
    <xf numFmtId="0" fontId="39" fillId="0" borderId="26" xfId="0" applyFont="1" applyBorder="1" applyAlignment="1">
      <alignment horizontal="left" indent="1"/>
    </xf>
    <xf numFmtId="3" fontId="39" fillId="0" borderId="26" xfId="0" applyNumberFormat="1" applyFont="1" applyBorder="1"/>
    <xf numFmtId="166" fontId="39" fillId="0" borderId="26" xfId="1" applyNumberFormat="1" applyFont="1" applyBorder="1"/>
    <xf numFmtId="0" fontId="39" fillId="0" borderId="26" xfId="0" applyFont="1" applyBorder="1" applyAlignment="1">
      <alignment vertical="center"/>
    </xf>
    <xf numFmtId="166" fontId="39" fillId="0" borderId="26" xfId="0" applyNumberFormat="1" applyFont="1" applyBorder="1" applyAlignment="1">
      <alignment horizontal="center"/>
    </xf>
    <xf numFmtId="0" fontId="39" fillId="0" borderId="27" xfId="0" applyFont="1" applyBorder="1" applyAlignment="1">
      <alignment horizontal="left" indent="1"/>
    </xf>
    <xf numFmtId="3" fontId="39" fillId="0" borderId="27" xfId="0" applyNumberFormat="1" applyFont="1" applyBorder="1"/>
    <xf numFmtId="166" fontId="39" fillId="0" borderId="27" xfId="1" applyNumberFormat="1" applyFont="1" applyBorder="1"/>
    <xf numFmtId="0" fontId="39" fillId="0" borderId="27" xfId="0" applyFont="1" applyBorder="1" applyAlignment="1">
      <alignment vertical="center"/>
    </xf>
    <xf numFmtId="166" fontId="39" fillId="0" borderId="27" xfId="0" applyNumberFormat="1" applyFont="1" applyBorder="1" applyAlignment="1">
      <alignment horizontal="center"/>
    </xf>
    <xf numFmtId="0" fontId="40" fillId="0" borderId="33" xfId="0" applyFont="1" applyBorder="1"/>
    <xf numFmtId="3" fontId="40" fillId="0" borderId="33" xfId="0" applyNumberFormat="1" applyFont="1" applyBorder="1"/>
    <xf numFmtId="166" fontId="40" fillId="0" borderId="33" xfId="0" applyNumberFormat="1" applyFont="1" applyBorder="1"/>
    <xf numFmtId="0" fontId="39" fillId="0" borderId="28" xfId="0" applyFont="1" applyBorder="1" applyAlignment="1">
      <alignment vertical="center"/>
    </xf>
    <xf numFmtId="166" fontId="39" fillId="0" borderId="28" xfId="1" applyNumberFormat="1" applyFont="1" applyBorder="1" applyAlignment="1">
      <alignment horizontal="center"/>
    </xf>
    <xf numFmtId="166" fontId="40" fillId="0" borderId="33" xfId="0" applyNumberFormat="1" applyFont="1" applyBorder="1" applyAlignment="1">
      <alignment horizontal="center"/>
    </xf>
    <xf numFmtId="0" fontId="40" fillId="0" borderId="0" xfId="0" applyFont="1"/>
    <xf numFmtId="166" fontId="40" fillId="0" borderId="0" xfId="0" applyNumberFormat="1" applyFont="1" applyAlignment="1">
      <alignment horizontal="center"/>
    </xf>
    <xf numFmtId="0" fontId="39" fillId="0" borderId="0" xfId="0" applyFont="1" applyAlignment="1">
      <alignment horizontal="center"/>
    </xf>
    <xf numFmtId="0" fontId="42" fillId="39" borderId="20" xfId="51" applyFont="1" applyFill="1" applyBorder="1" applyAlignment="1">
      <alignment horizontal="left" vertical="center"/>
    </xf>
    <xf numFmtId="0" fontId="42" fillId="39" borderId="17" xfId="51" applyFont="1" applyFill="1" applyBorder="1" applyAlignment="1">
      <alignment horizontal="left" vertical="center"/>
    </xf>
    <xf numFmtId="0" fontId="27" fillId="39" borderId="17" xfId="51" applyFont="1" applyFill="1" applyBorder="1" applyAlignment="1">
      <alignment horizontal="center" vertical="center"/>
    </xf>
    <xf numFmtId="0" fontId="27" fillId="39" borderId="21" xfId="51" applyFont="1" applyFill="1" applyBorder="1" applyAlignment="1">
      <alignment horizontal="center" vertical="center"/>
    </xf>
    <xf numFmtId="0" fontId="27" fillId="39" borderId="0" xfId="51" applyFont="1" applyFill="1" applyAlignment="1">
      <alignment horizontal="center" vertical="center"/>
    </xf>
    <xf numFmtId="0" fontId="43" fillId="37" borderId="22" xfId="51" applyFont="1" applyFill="1" applyBorder="1" applyAlignment="1">
      <alignment horizontal="center" vertical="center"/>
    </xf>
    <xf numFmtId="0" fontId="43" fillId="37" borderId="0" xfId="51" applyFont="1" applyFill="1" applyAlignment="1">
      <alignment horizontal="center" vertical="center"/>
    </xf>
    <xf numFmtId="0" fontId="43" fillId="37" borderId="23" xfId="51" applyFont="1" applyFill="1" applyBorder="1" applyAlignment="1">
      <alignment horizontal="center" vertical="center"/>
    </xf>
    <xf numFmtId="0" fontId="27" fillId="39" borderId="22" xfId="51" applyFont="1" applyFill="1" applyBorder="1" applyAlignment="1">
      <alignment horizontal="center" vertical="center"/>
    </xf>
    <xf numFmtId="0" fontId="44" fillId="39" borderId="0" xfId="51" applyFont="1" applyFill="1" applyAlignment="1">
      <alignment horizontal="center" vertical="center"/>
    </xf>
    <xf numFmtId="3" fontId="6" fillId="2" borderId="0" xfId="7" applyNumberFormat="1" applyBorder="1" applyAlignment="1">
      <alignment horizontal="center" vertical="center"/>
    </xf>
    <xf numFmtId="3" fontId="6" fillId="2" borderId="23" xfId="7" applyNumberFormat="1" applyBorder="1" applyAlignment="1">
      <alignment horizontal="center" vertical="center"/>
    </xf>
    <xf numFmtId="0" fontId="27" fillId="38" borderId="22" xfId="51" applyFont="1" applyFill="1" applyBorder="1" applyAlignment="1">
      <alignment horizontal="center" vertical="center"/>
    </xf>
    <xf numFmtId="3" fontId="27" fillId="39" borderId="23" xfId="51" applyNumberFormat="1" applyFont="1" applyFill="1" applyBorder="1" applyAlignment="1">
      <alignment horizontal="center" vertical="center"/>
    </xf>
    <xf numFmtId="0" fontId="44" fillId="39" borderId="22" xfId="51" applyFont="1" applyFill="1" applyBorder="1" applyAlignment="1">
      <alignment horizontal="center" vertical="center"/>
    </xf>
    <xf numFmtId="3" fontId="44" fillId="2" borderId="0" xfId="7" applyNumberFormat="1" applyFont="1" applyBorder="1" applyAlignment="1">
      <alignment horizontal="center" vertical="center"/>
    </xf>
    <xf numFmtId="3" fontId="44" fillId="39" borderId="23" xfId="51" applyNumberFormat="1" applyFont="1" applyFill="1" applyBorder="1" applyAlignment="1">
      <alignment horizontal="center" vertical="center"/>
    </xf>
    <xf numFmtId="3" fontId="27" fillId="39" borderId="0" xfId="51" applyNumberFormat="1" applyFont="1" applyFill="1" applyAlignment="1">
      <alignment horizontal="center" vertical="center"/>
    </xf>
    <xf numFmtId="0" fontId="44" fillId="38" borderId="22" xfId="51" applyFont="1" applyFill="1" applyBorder="1" applyAlignment="1">
      <alignment horizontal="center" vertical="center"/>
    </xf>
    <xf numFmtId="0" fontId="44" fillId="39" borderId="34" xfId="51" applyFont="1" applyFill="1" applyBorder="1" applyAlignment="1">
      <alignment horizontal="center" vertical="center"/>
    </xf>
    <xf numFmtId="0" fontId="44" fillId="39" borderId="35" xfId="51" applyFont="1" applyFill="1" applyBorder="1" applyAlignment="1">
      <alignment horizontal="center" vertical="center"/>
    </xf>
    <xf numFmtId="3" fontId="6" fillId="2" borderId="35" xfId="7" applyNumberFormat="1" applyBorder="1" applyAlignment="1">
      <alignment horizontal="center" vertical="center"/>
    </xf>
    <xf numFmtId="3" fontId="27" fillId="39" borderId="35" xfId="51" applyNumberFormat="1" applyFont="1" applyFill="1" applyBorder="1" applyAlignment="1">
      <alignment horizontal="center" vertical="center"/>
    </xf>
    <xf numFmtId="3" fontId="27" fillId="39" borderId="36" xfId="51" applyNumberFormat="1" applyFont="1" applyFill="1" applyBorder="1" applyAlignment="1">
      <alignment horizontal="center" vertical="center"/>
    </xf>
    <xf numFmtId="3" fontId="44" fillId="39" borderId="0" xfId="51" applyNumberFormat="1" applyFont="1" applyFill="1" applyAlignment="1">
      <alignment horizontal="center" vertical="center"/>
    </xf>
    <xf numFmtId="0" fontId="27" fillId="39" borderId="24" xfId="51" applyFont="1" applyFill="1" applyBorder="1" applyAlignment="1">
      <alignment horizontal="center" vertical="center"/>
    </xf>
    <xf numFmtId="0" fontId="27" fillId="39" borderId="18" xfId="51" applyFont="1" applyFill="1" applyBorder="1" applyAlignment="1">
      <alignment horizontal="center" vertical="center"/>
    </xf>
    <xf numFmtId="3" fontId="43" fillId="39" borderId="18" xfId="51" applyNumberFormat="1" applyFont="1" applyFill="1" applyBorder="1" applyAlignment="1">
      <alignment horizontal="center" vertical="center"/>
    </xf>
    <xf numFmtId="3" fontId="43" fillId="39" borderId="25" xfId="51" applyNumberFormat="1" applyFont="1" applyFill="1" applyBorder="1" applyAlignment="1">
      <alignment horizontal="center" vertical="center"/>
    </xf>
    <xf numFmtId="0" fontId="13" fillId="41" borderId="23" xfId="51" applyFont="1" applyFill="1" applyBorder="1" applyAlignment="1">
      <alignment horizontal="center" vertical="center"/>
    </xf>
    <xf numFmtId="0" fontId="43" fillId="37" borderId="37" xfId="51" applyFont="1" applyFill="1" applyBorder="1" applyAlignment="1">
      <alignment horizontal="center" vertical="center"/>
    </xf>
    <xf numFmtId="0" fontId="43" fillId="37" borderId="38" xfId="51" applyFont="1" applyFill="1" applyBorder="1" applyAlignment="1">
      <alignment horizontal="center" vertical="center"/>
    </xf>
    <xf numFmtId="0" fontId="43" fillId="37" borderId="39" xfId="51" applyFont="1" applyFill="1" applyBorder="1" applyAlignment="1">
      <alignment horizontal="center" vertical="center"/>
    </xf>
    <xf numFmtId="0" fontId="43" fillId="39" borderId="22" xfId="51" applyFont="1" applyFill="1" applyBorder="1" applyAlignment="1">
      <alignment horizontal="center" vertical="center"/>
    </xf>
    <xf numFmtId="0" fontId="43" fillId="39" borderId="0" xfId="51" applyFont="1" applyFill="1" applyAlignment="1">
      <alignment horizontal="center" vertical="center"/>
    </xf>
    <xf numFmtId="3" fontId="43" fillId="39" borderId="23" xfId="51" applyNumberFormat="1" applyFont="1" applyFill="1" applyBorder="1" applyAlignment="1">
      <alignment horizontal="center" vertical="center"/>
    </xf>
    <xf numFmtId="178" fontId="27" fillId="39" borderId="0" xfId="51" applyNumberFormat="1" applyFont="1" applyFill="1" applyAlignment="1">
      <alignment horizontal="center" vertical="center"/>
    </xf>
    <xf numFmtId="3" fontId="43" fillId="39" borderId="22" xfId="51" applyNumberFormat="1" applyFont="1" applyFill="1" applyBorder="1" applyAlignment="1">
      <alignment horizontal="center" vertical="center"/>
    </xf>
    <xf numFmtId="3" fontId="43" fillId="39" borderId="0" xfId="51" applyNumberFormat="1" applyFont="1" applyFill="1" applyAlignment="1">
      <alignment horizontal="center" vertical="center"/>
    </xf>
    <xf numFmtId="0" fontId="43" fillId="39" borderId="24" xfId="51" applyFont="1" applyFill="1" applyBorder="1" applyAlignment="1">
      <alignment horizontal="center" vertical="center"/>
    </xf>
    <xf numFmtId="0" fontId="43" fillId="39" borderId="18" xfId="51" applyFont="1" applyFill="1" applyBorder="1" applyAlignment="1">
      <alignment horizontal="center" vertical="center"/>
    </xf>
    <xf numFmtId="3" fontId="27" fillId="39" borderId="18" xfId="51" applyNumberFormat="1" applyFont="1" applyFill="1" applyBorder="1" applyAlignment="1">
      <alignment horizontal="center" vertical="center"/>
    </xf>
    <xf numFmtId="3" fontId="43" fillId="39" borderId="24" xfId="51" applyNumberFormat="1" applyFont="1" applyFill="1" applyBorder="1" applyAlignment="1">
      <alignment horizontal="center" vertical="center"/>
    </xf>
    <xf numFmtId="9" fontId="27" fillId="39" borderId="0" xfId="51" applyNumberFormat="1" applyFont="1" applyFill="1" applyAlignment="1">
      <alignment horizontal="center" vertical="center"/>
    </xf>
    <xf numFmtId="167" fontId="27" fillId="39" borderId="0" xfId="51" applyNumberFormat="1" applyFont="1" applyFill="1" applyAlignment="1">
      <alignment horizontal="center" vertical="center"/>
    </xf>
    <xf numFmtId="167" fontId="43" fillId="39" borderId="23" xfId="51" applyNumberFormat="1" applyFont="1" applyFill="1" applyBorder="1" applyAlignment="1">
      <alignment horizontal="center" vertical="center"/>
    </xf>
    <xf numFmtId="9" fontId="27" fillId="39" borderId="18" xfId="51" applyNumberFormat="1" applyFont="1" applyFill="1" applyBorder="1" applyAlignment="1">
      <alignment horizontal="center" vertical="center"/>
    </xf>
    <xf numFmtId="167" fontId="27" fillId="39" borderId="18" xfId="51" applyNumberFormat="1" applyFont="1" applyFill="1" applyBorder="1" applyAlignment="1">
      <alignment horizontal="center" vertical="center"/>
    </xf>
    <xf numFmtId="167" fontId="43" fillId="39" borderId="25" xfId="51" applyNumberFormat="1" applyFont="1" applyFill="1" applyBorder="1" applyAlignment="1">
      <alignment horizontal="center" vertical="center"/>
    </xf>
    <xf numFmtId="0" fontId="27" fillId="39" borderId="0" xfId="51" applyFont="1" applyFill="1" applyAlignment="1">
      <alignment horizontal="left" vertical="center"/>
    </xf>
    <xf numFmtId="0" fontId="43" fillId="39" borderId="17" xfId="51" applyFont="1" applyFill="1" applyBorder="1" applyAlignment="1">
      <alignment vertical="center" wrapText="1"/>
    </xf>
    <xf numFmtId="0" fontId="43" fillId="37" borderId="22" xfId="51" applyFont="1" applyFill="1" applyBorder="1" applyAlignment="1">
      <alignment vertical="center"/>
    </xf>
    <xf numFmtId="0" fontId="27" fillId="37" borderId="0" xfId="51" applyFont="1" applyFill="1" applyAlignment="1">
      <alignment vertical="center"/>
    </xf>
    <xf numFmtId="9" fontId="27" fillId="39" borderId="22" xfId="1" applyFont="1" applyFill="1" applyBorder="1" applyAlignment="1">
      <alignment horizontal="center" vertical="center"/>
    </xf>
    <xf numFmtId="167" fontId="27" fillId="39" borderId="23" xfId="51" applyNumberFormat="1" applyFont="1" applyFill="1" applyBorder="1" applyAlignment="1">
      <alignment horizontal="center" vertical="center"/>
    </xf>
    <xf numFmtId="9" fontId="27" fillId="39" borderId="24" xfId="1" applyFont="1" applyFill="1" applyBorder="1" applyAlignment="1">
      <alignment horizontal="center" vertical="center"/>
    </xf>
    <xf numFmtId="167" fontId="27" fillId="39" borderId="25" xfId="51" applyNumberFormat="1" applyFont="1" applyFill="1" applyBorder="1" applyAlignment="1">
      <alignment horizontal="center" vertical="center"/>
    </xf>
    <xf numFmtId="174" fontId="25" fillId="0" borderId="0" xfId="53" applyNumberFormat="1" applyFont="1"/>
    <xf numFmtId="0" fontId="38" fillId="40" borderId="30" xfId="0" applyFont="1" applyFill="1" applyBorder="1" applyAlignment="1">
      <alignment horizontal="center"/>
    </xf>
    <xf numFmtId="170" fontId="25" fillId="0" borderId="12" xfId="53" applyNumberFormat="1" applyFont="1" applyBorder="1"/>
    <xf numFmtId="37" fontId="36" fillId="0" borderId="16" xfId="53" applyNumberFormat="1" applyFont="1" applyBorder="1" applyAlignment="1">
      <alignment horizontal="center" vertical="center"/>
    </xf>
    <xf numFmtId="165" fontId="25" fillId="0" borderId="16" xfId="53" applyFont="1" applyBorder="1" applyAlignment="1">
      <alignment horizontal="center"/>
    </xf>
    <xf numFmtId="165" fontId="25" fillId="0" borderId="16" xfId="53" applyFont="1" applyFill="1" applyBorder="1" applyAlignment="1">
      <alignment horizontal="center"/>
    </xf>
    <xf numFmtId="165" fontId="32" fillId="34" borderId="16" xfId="53" applyFont="1" applyFill="1" applyBorder="1" applyAlignment="1">
      <alignment horizontal="center"/>
    </xf>
    <xf numFmtId="165" fontId="32" fillId="41" borderId="16" xfId="53" applyFont="1" applyFill="1" applyBorder="1" applyAlignment="1">
      <alignment horizontal="center"/>
    </xf>
    <xf numFmtId="37" fontId="36" fillId="0" borderId="18" xfId="53" applyNumberFormat="1" applyFont="1" applyBorder="1" applyAlignment="1">
      <alignment horizontal="center" vertical="center"/>
    </xf>
    <xf numFmtId="165" fontId="25" fillId="0" borderId="18" xfId="53" applyFont="1" applyBorder="1" applyAlignment="1">
      <alignment horizontal="center"/>
    </xf>
    <xf numFmtId="165" fontId="34" fillId="0" borderId="18" xfId="53" applyFont="1" applyBorder="1" applyAlignment="1">
      <alignment horizontal="center"/>
    </xf>
    <xf numFmtId="165" fontId="25" fillId="0" borderId="18" xfId="53" applyFont="1" applyFill="1" applyBorder="1" applyAlignment="1">
      <alignment horizontal="center"/>
    </xf>
    <xf numFmtId="165" fontId="34" fillId="0" borderId="18" xfId="53" applyFont="1" applyFill="1" applyBorder="1" applyAlignment="1">
      <alignment horizontal="center"/>
    </xf>
    <xf numFmtId="165" fontId="32" fillId="34" borderId="18" xfId="53" applyFont="1" applyFill="1" applyBorder="1" applyAlignment="1">
      <alignment horizontal="center"/>
    </xf>
    <xf numFmtId="179" fontId="32" fillId="34" borderId="18" xfId="53" applyNumberFormat="1" applyFont="1" applyFill="1" applyBorder="1" applyAlignment="1">
      <alignment horizontal="center"/>
    </xf>
    <xf numFmtId="165" fontId="32" fillId="41" borderId="18" xfId="53" applyFont="1" applyFill="1" applyBorder="1" applyAlignment="1">
      <alignment horizontal="center"/>
    </xf>
    <xf numFmtId="0" fontId="25" fillId="43" borderId="0" xfId="0" applyFont="1" applyFill="1"/>
    <xf numFmtId="0" fontId="25" fillId="43" borderId="12" xfId="0" applyFont="1" applyFill="1" applyBorder="1"/>
    <xf numFmtId="17" fontId="25" fillId="43" borderId="13" xfId="0" applyNumberFormat="1" applyFont="1" applyFill="1" applyBorder="1"/>
    <xf numFmtId="170" fontId="25" fillId="43" borderId="12" xfId="53" applyNumberFormat="1" applyFont="1" applyFill="1" applyBorder="1"/>
    <xf numFmtId="172" fontId="25" fillId="43" borderId="0" xfId="0" applyNumberFormat="1" applyFont="1" applyFill="1"/>
    <xf numFmtId="172" fontId="25" fillId="43" borderId="13" xfId="0" applyNumberFormat="1" applyFont="1" applyFill="1" applyBorder="1"/>
    <xf numFmtId="171" fontId="25" fillId="43" borderId="12" xfId="0" applyNumberFormat="1" applyFont="1" applyFill="1" applyBorder="1"/>
    <xf numFmtId="171" fontId="25" fillId="43" borderId="0" xfId="0" applyNumberFormat="1" applyFont="1" applyFill="1"/>
    <xf numFmtId="171" fontId="25" fillId="43" borderId="13" xfId="0" applyNumberFormat="1" applyFont="1" applyFill="1" applyBorder="1"/>
    <xf numFmtId="171" fontId="38" fillId="43" borderId="12" xfId="0" applyNumberFormat="1" applyFont="1" applyFill="1" applyBorder="1"/>
    <xf numFmtId="170" fontId="25" fillId="0" borderId="14" xfId="53" applyNumberFormat="1" applyFont="1" applyBorder="1"/>
    <xf numFmtId="3" fontId="39" fillId="0" borderId="0" xfId="0" applyNumberFormat="1" applyFont="1"/>
    <xf numFmtId="165" fontId="39" fillId="0" borderId="0" xfId="49" applyFont="1"/>
    <xf numFmtId="166" fontId="25" fillId="45" borderId="29" xfId="1" applyNumberFormat="1" applyFont="1" applyFill="1" applyBorder="1" applyAlignment="1">
      <alignment horizontal="center" vertical="center"/>
    </xf>
    <xf numFmtId="166" fontId="31" fillId="45" borderId="19" xfId="0" applyNumberFormat="1" applyFont="1" applyFill="1" applyBorder="1" applyAlignment="1">
      <alignment horizontal="center"/>
    </xf>
    <xf numFmtId="166" fontId="25" fillId="40" borderId="29" xfId="1" applyNumberFormat="1" applyFont="1" applyFill="1" applyBorder="1" applyAlignment="1">
      <alignment horizontal="center" vertical="center"/>
    </xf>
    <xf numFmtId="166" fontId="31" fillId="40" borderId="19" xfId="0" applyNumberFormat="1" applyFont="1" applyFill="1" applyBorder="1" applyAlignment="1">
      <alignment horizontal="center"/>
    </xf>
    <xf numFmtId="0" fontId="25" fillId="44" borderId="30" xfId="0" applyFont="1" applyFill="1" applyBorder="1" applyAlignment="1">
      <alignment horizontal="center" vertical="center" wrapText="1"/>
    </xf>
    <xf numFmtId="0" fontId="25" fillId="45" borderId="30" xfId="0" applyFont="1" applyFill="1" applyBorder="1" applyAlignment="1">
      <alignment horizontal="center" vertical="center" wrapText="1"/>
    </xf>
    <xf numFmtId="0" fontId="25" fillId="40" borderId="30" xfId="0" applyFont="1" applyFill="1" applyBorder="1" applyAlignment="1">
      <alignment horizontal="center" vertical="center" wrapText="1"/>
    </xf>
    <xf numFmtId="0" fontId="31" fillId="44" borderId="30" xfId="0" applyFont="1" applyFill="1" applyBorder="1" applyAlignment="1">
      <alignment vertical="center"/>
    </xf>
    <xf numFmtId="0" fontId="25" fillId="44" borderId="30" xfId="0" applyFont="1" applyFill="1" applyBorder="1"/>
    <xf numFmtId="0" fontId="25" fillId="44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179" fontId="32" fillId="41" borderId="18" xfId="53" applyNumberFormat="1" applyFont="1" applyFill="1" applyBorder="1" applyAlignment="1">
      <alignment horizontal="center"/>
    </xf>
    <xf numFmtId="2" fontId="0" fillId="0" borderId="0" xfId="0" applyNumberFormat="1"/>
    <xf numFmtId="164" fontId="0" fillId="0" borderId="0" xfId="52" applyFont="1"/>
    <xf numFmtId="9" fontId="0" fillId="0" borderId="0" xfId="1" applyFont="1"/>
    <xf numFmtId="0" fontId="34" fillId="0" borderId="16" xfId="0" applyFont="1" applyBorder="1"/>
    <xf numFmtId="171" fontId="25" fillId="46" borderId="0" xfId="0" applyNumberFormat="1" applyFont="1" applyFill="1"/>
    <xf numFmtId="171" fontId="25" fillId="0" borderId="16" xfId="0" applyNumberFormat="1" applyFont="1" applyBorder="1"/>
    <xf numFmtId="180" fontId="39" fillId="0" borderId="26" xfId="0" applyNumberFormat="1" applyFont="1" applyBorder="1"/>
    <xf numFmtId="180" fontId="39" fillId="0" borderId="27" xfId="0" applyNumberFormat="1" applyFont="1" applyBorder="1"/>
    <xf numFmtId="0" fontId="43" fillId="37" borderId="40" xfId="51" applyFont="1" applyFill="1" applyBorder="1" applyAlignment="1">
      <alignment horizontal="center" vertical="center"/>
    </xf>
    <xf numFmtId="0" fontId="43" fillId="37" borderId="30" xfId="51" applyFont="1" applyFill="1" applyBorder="1" applyAlignment="1">
      <alignment horizontal="center" vertical="center"/>
    </xf>
    <xf numFmtId="0" fontId="13" fillId="41" borderId="41" xfId="51" applyFont="1" applyFill="1" applyBorder="1" applyAlignment="1">
      <alignment horizontal="center" vertical="center"/>
    </xf>
    <xf numFmtId="3" fontId="27" fillId="39" borderId="20" xfId="51" applyNumberFormat="1" applyFont="1" applyFill="1" applyBorder="1" applyAlignment="1">
      <alignment horizontal="center" vertical="center"/>
    </xf>
    <xf numFmtId="3" fontId="27" fillId="39" borderId="17" xfId="51" applyNumberFormat="1" applyFont="1" applyFill="1" applyBorder="1" applyAlignment="1">
      <alignment horizontal="center" vertical="center"/>
    </xf>
    <xf numFmtId="3" fontId="27" fillId="39" borderId="21" xfId="51" applyNumberFormat="1" applyFont="1" applyFill="1" applyBorder="1" applyAlignment="1">
      <alignment horizontal="center" vertical="center"/>
    </xf>
    <xf numFmtId="0" fontId="1" fillId="39" borderId="22" xfId="51" applyFont="1" applyFill="1" applyBorder="1" applyAlignment="1">
      <alignment horizontal="center" vertical="center"/>
    </xf>
    <xf numFmtId="0" fontId="1" fillId="39" borderId="0" xfId="51" applyFont="1" applyFill="1" applyAlignment="1">
      <alignment horizontal="center" vertical="center"/>
    </xf>
    <xf numFmtId="3" fontId="1" fillId="39" borderId="0" xfId="51" applyNumberFormat="1" applyFont="1" applyFill="1" applyAlignment="1">
      <alignment horizontal="center" vertical="center"/>
    </xf>
    <xf numFmtId="3" fontId="1" fillId="39" borderId="23" xfId="51" applyNumberFormat="1" applyFont="1" applyFill="1" applyBorder="1" applyAlignment="1">
      <alignment horizontal="center" vertical="center"/>
    </xf>
    <xf numFmtId="3" fontId="1" fillId="39" borderId="22" xfId="51" applyNumberFormat="1" applyFont="1" applyFill="1" applyBorder="1" applyAlignment="1">
      <alignment horizontal="center" vertical="center"/>
    </xf>
    <xf numFmtId="0" fontId="1" fillId="39" borderId="40" xfId="51" applyFont="1" applyFill="1" applyBorder="1" applyAlignment="1">
      <alignment horizontal="center" vertical="center"/>
    </xf>
    <xf numFmtId="0" fontId="1" fillId="39" borderId="30" xfId="51" applyFont="1" applyFill="1" applyBorder="1" applyAlignment="1">
      <alignment horizontal="center" vertical="center"/>
    </xf>
    <xf numFmtId="3" fontId="1" fillId="39" borderId="30" xfId="51" applyNumberFormat="1" applyFont="1" applyFill="1" applyBorder="1" applyAlignment="1">
      <alignment horizontal="center" vertical="center"/>
    </xf>
    <xf numFmtId="3" fontId="1" fillId="39" borderId="41" xfId="51" applyNumberFormat="1" applyFont="1" applyFill="1" applyBorder="1" applyAlignment="1">
      <alignment horizontal="center" vertical="center"/>
    </xf>
    <xf numFmtId="3" fontId="1" fillId="39" borderId="40" xfId="51" applyNumberFormat="1" applyFont="1" applyFill="1" applyBorder="1" applyAlignment="1">
      <alignment horizontal="center" vertical="center"/>
    </xf>
    <xf numFmtId="3" fontId="27" fillId="39" borderId="22" xfId="51" applyNumberFormat="1" applyFont="1" applyFill="1" applyBorder="1" applyAlignment="1">
      <alignment horizontal="center" vertical="center"/>
    </xf>
    <xf numFmtId="9" fontId="1" fillId="39" borderId="0" xfId="1" applyFont="1" applyFill="1" applyBorder="1" applyAlignment="1">
      <alignment horizontal="center" vertical="center"/>
    </xf>
    <xf numFmtId="9" fontId="1" fillId="39" borderId="30" xfId="1" applyFont="1" applyFill="1" applyBorder="1" applyAlignment="1">
      <alignment horizontal="center" vertical="center"/>
    </xf>
    <xf numFmtId="9" fontId="27" fillId="39" borderId="18" xfId="1" applyFont="1" applyFill="1" applyBorder="1" applyAlignment="1">
      <alignment horizontal="center" vertical="center"/>
    </xf>
    <xf numFmtId="0" fontId="46" fillId="43" borderId="0" xfId="0" applyFont="1" applyFill="1"/>
    <xf numFmtId="1" fontId="25" fillId="0" borderId="0" xfId="1" applyNumberFormat="1" applyFont="1"/>
    <xf numFmtId="182" fontId="36" fillId="0" borderId="16" xfId="53" applyNumberFormat="1" applyFont="1" applyBorder="1" applyAlignment="1">
      <alignment horizontal="center" vertical="center"/>
    </xf>
    <xf numFmtId="0" fontId="34" fillId="47" borderId="0" xfId="0" applyFont="1" applyFill="1" applyAlignment="1">
      <alignment horizontal="center"/>
    </xf>
    <xf numFmtId="165" fontId="31" fillId="47" borderId="16" xfId="53" applyFont="1" applyFill="1" applyBorder="1" applyAlignment="1">
      <alignment horizontal="center"/>
    </xf>
    <xf numFmtId="165" fontId="31" fillId="47" borderId="18" xfId="53" applyFont="1" applyFill="1" applyBorder="1" applyAlignment="1">
      <alignment horizontal="center"/>
    </xf>
    <xf numFmtId="179" fontId="31" fillId="47" borderId="18" xfId="53" applyNumberFormat="1" applyFont="1" applyFill="1" applyBorder="1" applyAlignment="1">
      <alignment horizontal="center"/>
    </xf>
    <xf numFmtId="0" fontId="34" fillId="48" borderId="0" xfId="0" applyFont="1" applyFill="1" applyAlignment="1">
      <alignment horizontal="center"/>
    </xf>
    <xf numFmtId="165" fontId="31" fillId="48" borderId="16" xfId="53" applyFont="1" applyFill="1" applyBorder="1" applyAlignment="1">
      <alignment horizontal="center"/>
    </xf>
    <xf numFmtId="165" fontId="31" fillId="48" borderId="18" xfId="53" applyFont="1" applyFill="1" applyBorder="1" applyAlignment="1">
      <alignment horizontal="center"/>
    </xf>
    <xf numFmtId="179" fontId="31" fillId="48" borderId="18" xfId="53" applyNumberFormat="1" applyFont="1" applyFill="1" applyBorder="1" applyAlignment="1">
      <alignment horizontal="center"/>
    </xf>
    <xf numFmtId="171" fontId="25" fillId="0" borderId="0" xfId="0" applyNumberFormat="1" applyFont="1" applyBorder="1"/>
    <xf numFmtId="0" fontId="38" fillId="40" borderId="0" xfId="0" applyFont="1" applyFill="1" applyBorder="1"/>
    <xf numFmtId="171" fontId="38" fillId="40" borderId="0" xfId="0" applyNumberFormat="1" applyFont="1" applyFill="1" applyBorder="1"/>
    <xf numFmtId="171" fontId="38" fillId="43" borderId="0" xfId="0" applyNumberFormat="1" applyFont="1" applyFill="1" applyBorder="1"/>
    <xf numFmtId="171" fontId="38" fillId="46" borderId="0" xfId="0" applyNumberFormat="1" applyFont="1" applyFill="1" applyBorder="1"/>
    <xf numFmtId="3" fontId="43" fillId="37" borderId="30" xfId="51" applyNumberFormat="1" applyFont="1" applyFill="1" applyBorder="1" applyAlignment="1">
      <alignment horizontal="center" vertical="center"/>
    </xf>
    <xf numFmtId="3" fontId="13" fillId="41" borderId="41" xfId="51" applyNumberFormat="1" applyFont="1" applyFill="1" applyBorder="1" applyAlignment="1">
      <alignment horizontal="center" vertical="center"/>
    </xf>
    <xf numFmtId="3" fontId="43" fillId="37" borderId="37" xfId="51" applyNumberFormat="1" applyFont="1" applyFill="1" applyBorder="1" applyAlignment="1">
      <alignment horizontal="center" vertical="center"/>
    </xf>
    <xf numFmtId="3" fontId="43" fillId="37" borderId="38" xfId="51" applyNumberFormat="1" applyFont="1" applyFill="1" applyBorder="1" applyAlignment="1">
      <alignment horizontal="center" vertical="center"/>
    </xf>
    <xf numFmtId="3" fontId="43" fillId="37" borderId="39" xfId="51" applyNumberFormat="1" applyFont="1" applyFill="1" applyBorder="1" applyAlignment="1">
      <alignment horizontal="center" vertical="center"/>
    </xf>
    <xf numFmtId="3" fontId="43" fillId="37" borderId="0" xfId="51" applyNumberFormat="1" applyFont="1" applyFill="1" applyAlignment="1">
      <alignment horizontal="center" vertical="center"/>
    </xf>
    <xf numFmtId="3" fontId="13" fillId="41" borderId="23" xfId="51" applyNumberFormat="1" applyFont="1" applyFill="1" applyBorder="1" applyAlignment="1">
      <alignment horizontal="center" vertical="center"/>
    </xf>
    <xf numFmtId="0" fontId="16" fillId="36" borderId="0" xfId="0" applyFont="1" applyFill="1" applyAlignment="1">
      <alignment horizontal="center" vertical="center" wrapText="1"/>
    </xf>
    <xf numFmtId="0" fontId="31" fillId="48" borderId="19" xfId="0" applyFont="1" applyFill="1" applyBorder="1" applyAlignment="1">
      <alignment horizontal="center"/>
    </xf>
    <xf numFmtId="0" fontId="25" fillId="0" borderId="0" xfId="0" applyFont="1" applyAlignment="1">
      <alignment horizontal="center"/>
    </xf>
    <xf numFmtId="0" fontId="25" fillId="47" borderId="0" xfId="0" applyFont="1" applyFill="1" applyAlignment="1">
      <alignment horizontal="center"/>
    </xf>
    <xf numFmtId="0" fontId="25" fillId="48" borderId="17" xfId="0" applyFont="1" applyFill="1" applyBorder="1" applyAlignment="1">
      <alignment horizontal="center"/>
    </xf>
    <xf numFmtId="0" fontId="31" fillId="0" borderId="19" xfId="0" applyFont="1" applyBorder="1" applyAlignment="1">
      <alignment horizontal="center"/>
    </xf>
    <xf numFmtId="0" fontId="31" fillId="47" borderId="19" xfId="0" applyFont="1" applyFill="1" applyBorder="1" applyAlignment="1">
      <alignment horizontal="center"/>
    </xf>
    <xf numFmtId="0" fontId="33" fillId="34" borderId="0" xfId="0" applyFont="1" applyFill="1" applyAlignment="1">
      <alignment horizontal="center"/>
    </xf>
    <xf numFmtId="0" fontId="33" fillId="41" borderId="17" xfId="0" applyFont="1" applyFill="1" applyBorder="1" applyAlignment="1">
      <alignment horizontal="center"/>
    </xf>
    <xf numFmtId="0" fontId="32" fillId="34" borderId="19" xfId="0" applyFont="1" applyFill="1" applyBorder="1" applyAlignment="1">
      <alignment horizontal="center"/>
    </xf>
    <xf numFmtId="0" fontId="32" fillId="41" borderId="19" xfId="0" applyFont="1" applyFill="1" applyBorder="1" applyAlignment="1">
      <alignment horizontal="center"/>
    </xf>
    <xf numFmtId="0" fontId="37" fillId="40" borderId="16" xfId="0" applyFont="1" applyFill="1" applyBorder="1" applyAlignment="1">
      <alignment horizontal="center"/>
    </xf>
    <xf numFmtId="0" fontId="25" fillId="44" borderId="16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</cellXfs>
  <cellStyles count="55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A3 297 x 420 mm" xfId="43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Hipervínculo" xfId="47" builtinId="8"/>
    <cellStyle name="Incorrecto" xfId="8" builtinId="27" customBuiltin="1"/>
    <cellStyle name="Millares" xfId="49" builtinId="3"/>
    <cellStyle name="Millares 2" xfId="52"/>
    <cellStyle name="Millares 2 2" xfId="53"/>
    <cellStyle name="Millares 3" xfId="54"/>
    <cellStyle name="Neutral" xfId="9" builtinId="28" customBuiltin="1"/>
    <cellStyle name="Normal" xfId="0" builtinId="0"/>
    <cellStyle name="Normal 2" xfId="44"/>
    <cellStyle name="Normal 2 2" xfId="51"/>
    <cellStyle name="Normal 3" xfId="42"/>
    <cellStyle name="Normal 4" xfId="48"/>
    <cellStyle name="Normal 5" xfId="50"/>
    <cellStyle name="Notas 2" xfId="45"/>
    <cellStyle name="Porcentaje" xfId="1" builtinId="5"/>
    <cellStyle name="Porcentaje 2" xfId="46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7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Indexación</a:t>
            </a:r>
            <a:r>
              <a:rPr lang="es-AR" baseline="0"/>
              <a:t> SEN</a:t>
            </a:r>
            <a:endParaRPr lang="es-A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'Parámetros y resultados'!$BA$6</c:f>
              <c:strCache>
                <c:ptCount val="1"/>
                <c:pt idx="0">
                  <c:v>Índ. Salario</c:v>
                </c:pt>
              </c:strCache>
            </c:strRef>
          </c:tx>
          <c:spPr>
            <a:ln w="15875" cap="rnd">
              <a:solidFill>
                <a:schemeClr val="tx1">
                  <a:lumMod val="65000"/>
                  <a:lumOff val="3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resultados'!$BA$7:$BA$164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100.15258934934886</c:v>
                </c:pt>
                <c:pt idx="2">
                  <c:v>100.7678733802484</c:v>
                </c:pt>
                <c:pt idx="3">
                  <c:v>100.83707345524644</c:v>
                </c:pt>
                <c:pt idx="4">
                  <c:v>101.07688673442917</c:v>
                </c:pt>
                <c:pt idx="5">
                  <c:v>101.29622302112881</c:v>
                </c:pt>
                <c:pt idx="6">
                  <c:v>102.44538237946217</c:v>
                </c:pt>
                <c:pt idx="7">
                  <c:v>102.98940120090208</c:v>
                </c:pt>
                <c:pt idx="8">
                  <c:v>103.39479349177199</c:v>
                </c:pt>
                <c:pt idx="9">
                  <c:v>103.6507843582055</c:v>
                </c:pt>
                <c:pt idx="10">
                  <c:v>104.29011644930708</c:v>
                </c:pt>
                <c:pt idx="11">
                  <c:v>105.3767961034909</c:v>
                </c:pt>
                <c:pt idx="12">
                  <c:v>105.95743651954817</c:v>
                </c:pt>
                <c:pt idx="13">
                  <c:v>106.02344180100482</c:v>
                </c:pt>
                <c:pt idx="14">
                  <c:v>106.70835071658344</c:v>
                </c:pt>
                <c:pt idx="15">
                  <c:v>107.0544324106899</c:v>
                </c:pt>
                <c:pt idx="16">
                  <c:v>107.14600570923545</c:v>
                </c:pt>
                <c:pt idx="17">
                  <c:v>107.11668046908946</c:v>
                </c:pt>
                <c:pt idx="18">
                  <c:v>107.70374878988443</c:v>
                </c:pt>
                <c:pt idx="19">
                  <c:v>108.85990558978887</c:v>
                </c:pt>
                <c:pt idx="20">
                  <c:v>109.41505689735816</c:v>
                </c:pt>
                <c:pt idx="21">
                  <c:v>109.41605832274068</c:v>
                </c:pt>
                <c:pt idx="22">
                  <c:v>109.88903890791725</c:v>
                </c:pt>
                <c:pt idx="23">
                  <c:v>111.18850807678899</c:v>
                </c:pt>
                <c:pt idx="24">
                  <c:v>112.14077650548091</c:v>
                </c:pt>
                <c:pt idx="25">
                  <c:v>112.4023158384076</c:v>
                </c:pt>
                <c:pt idx="26">
                  <c:v>113.3124936751444</c:v>
                </c:pt>
                <c:pt idx="27">
                  <c:v>113.79140991374013</c:v>
                </c:pt>
                <c:pt idx="28">
                  <c:v>114.0831925092028</c:v>
                </c:pt>
                <c:pt idx="29">
                  <c:v>114.19366470896787</c:v>
                </c:pt>
                <c:pt idx="30">
                  <c:v>115.55862901255568</c:v>
                </c:pt>
                <c:pt idx="31">
                  <c:v>115.86639570123289</c:v>
                </c:pt>
                <c:pt idx="32">
                  <c:v>116.55219950728673</c:v>
                </c:pt>
                <c:pt idx="33">
                  <c:v>116.9176366295563</c:v>
                </c:pt>
                <c:pt idx="34">
                  <c:v>117.58283246202473</c:v>
                </c:pt>
                <c:pt idx="35">
                  <c:v>119.16176514128551</c:v>
                </c:pt>
                <c:pt idx="36">
                  <c:v>120.15154012882168</c:v>
                </c:pt>
                <c:pt idx="37">
                  <c:v>120.33811622651835</c:v>
                </c:pt>
                <c:pt idx="38">
                  <c:v>121.30494779542356</c:v>
                </c:pt>
                <c:pt idx="39">
                  <c:v>121.06012765665513</c:v>
                </c:pt>
                <c:pt idx="40">
                  <c:v>121.15226260453187</c:v>
                </c:pt>
                <c:pt idx="41">
                  <c:v>121.41295063627469</c:v>
                </c:pt>
                <c:pt idx="42">
                  <c:v>122.67475688305881</c:v>
                </c:pt>
                <c:pt idx="43">
                  <c:v>122.61502366049204</c:v>
                </c:pt>
                <c:pt idx="44">
                  <c:v>123.44319892261215</c:v>
                </c:pt>
                <c:pt idx="45">
                  <c:v>123.58113031890987</c:v>
                </c:pt>
                <c:pt idx="46">
                  <c:v>124.10315126047904</c:v>
                </c:pt>
                <c:pt idx="47">
                  <c:v>125.35233523120515</c:v>
                </c:pt>
                <c:pt idx="48">
                  <c:v>127.14230016751367</c:v>
                </c:pt>
                <c:pt idx="49">
                  <c:v>126.84665197607595</c:v>
                </c:pt>
                <c:pt idx="50">
                  <c:v>127.85394076999937</c:v>
                </c:pt>
                <c:pt idx="51">
                  <c:v>127.48661351538964</c:v>
                </c:pt>
                <c:pt idx="52">
                  <c:v>127.55392149043445</c:v>
                </c:pt>
                <c:pt idx="53">
                  <c:v>128.05483868209711</c:v>
                </c:pt>
                <c:pt idx="54">
                  <c:v>128.66197941881049</c:v>
                </c:pt>
                <c:pt idx="55">
                  <c:v>129.36323785249951</c:v>
                </c:pt>
                <c:pt idx="56">
                  <c:v>129.67309270290272</c:v>
                </c:pt>
                <c:pt idx="57">
                  <c:v>129.93108159275988</c:v>
                </c:pt>
                <c:pt idx="58">
                  <c:v>130.20740936246128</c:v>
                </c:pt>
                <c:pt idx="59">
                  <c:v>106.02344180100482</c:v>
                </c:pt>
                <c:pt idx="60">
                  <c:v>132.69548282497908</c:v>
                </c:pt>
                <c:pt idx="61">
                  <c:v>132.20653171774202</c:v>
                </c:pt>
                <c:pt idx="62">
                  <c:v>133.29988119561003</c:v>
                </c:pt>
                <c:pt idx="63">
                  <c:v>132.94222261227077</c:v>
                </c:pt>
                <c:pt idx="64">
                  <c:v>133.16051542514876</c:v>
                </c:pt>
                <c:pt idx="65">
                  <c:v>133.66508225206886</c:v>
                </c:pt>
                <c:pt idx="66">
                  <c:v>134.9813157387492</c:v>
                </c:pt>
                <c:pt idx="67">
                  <c:v>135.65545677522843</c:v>
                </c:pt>
                <c:pt idx="68">
                  <c:v>135.84222373840063</c:v>
                </c:pt>
                <c:pt idx="69">
                  <c:v>136.23704853519365</c:v>
                </c:pt>
                <c:pt idx="70">
                  <c:v>137.03170285957057</c:v>
                </c:pt>
                <c:pt idx="71">
                  <c:v>138.03191010293557</c:v>
                </c:pt>
                <c:pt idx="72">
                  <c:v>139.11599594309271</c:v>
                </c:pt>
                <c:pt idx="73">
                  <c:v>138.59252218227772</c:v>
                </c:pt>
                <c:pt idx="74">
                  <c:v>139.3031197857778</c:v>
                </c:pt>
                <c:pt idx="75">
                  <c:v>139.69635778372944</c:v>
                </c:pt>
                <c:pt idx="76">
                  <c:v>139.50928342344184</c:v>
                </c:pt>
                <c:pt idx="77">
                  <c:v>139.73904708468365</c:v>
                </c:pt>
                <c:pt idx="78">
                  <c:v>140.44716949064707</c:v>
                </c:pt>
                <c:pt idx="79">
                  <c:v>140.5193393513965</c:v>
                </c:pt>
                <c:pt idx="80">
                  <c:v>141.87301146032897</c:v>
                </c:pt>
                <c:pt idx="81">
                  <c:v>141.79819071376824</c:v>
                </c:pt>
                <c:pt idx="82">
                  <c:v>142.56745513356225</c:v>
                </c:pt>
                <c:pt idx="83">
                  <c:v>143.26307077068486</c:v>
                </c:pt>
                <c:pt idx="84">
                  <c:v>144.39716175221832</c:v>
                </c:pt>
                <c:pt idx="85">
                  <c:v>144.60389532291191</c:v>
                </c:pt>
                <c:pt idx="86">
                  <c:v>145.90458615129867</c:v>
                </c:pt>
                <c:pt idx="87">
                  <c:v>146.81187997813078</c:v>
                </c:pt>
                <c:pt idx="88">
                  <c:v>146.69600704204305</c:v>
                </c:pt>
                <c:pt idx="89">
                  <c:v>146.54630723623677</c:v>
                </c:pt>
                <c:pt idx="90">
                  <c:v>147.51959559559629</c:v>
                </c:pt>
                <c:pt idx="91">
                  <c:v>147.8317245878614</c:v>
                </c:pt>
                <c:pt idx="92">
                  <c:v>148.13205451960562</c:v>
                </c:pt>
                <c:pt idx="93">
                  <c:v>148.1340082360181</c:v>
                </c:pt>
                <c:pt idx="94">
                  <c:v>148.51739274903616</c:v>
                </c:pt>
                <c:pt idx="95">
                  <c:v>149.87170904015946</c:v>
                </c:pt>
                <c:pt idx="96">
                  <c:v>151.15801920141681</c:v>
                </c:pt>
                <c:pt idx="97">
                  <c:v>151.03510641716224</c:v>
                </c:pt>
                <c:pt idx="98">
                  <c:v>152.70278848331208</c:v>
                </c:pt>
                <c:pt idx="99">
                  <c:v>150.74819260078291</c:v>
                </c:pt>
                <c:pt idx="100">
                  <c:v>150.51696222983557</c:v>
                </c:pt>
                <c:pt idx="101">
                  <c:v>150.58386149395153</c:v>
                </c:pt>
                <c:pt idx="102">
                  <c:v>151.7055888596341</c:v>
                </c:pt>
                <c:pt idx="103">
                  <c:v>152.02993626868269</c:v>
                </c:pt>
                <c:pt idx="104">
                  <c:v>153.55415786096432</c:v>
                </c:pt>
                <c:pt idx="105">
                  <c:v>154.08844184189425</c:v>
                </c:pt>
                <c:pt idx="106">
                  <c:v>155.34766762071098</c:v>
                </c:pt>
                <c:pt idx="107">
                  <c:v>155.90949462767085</c:v>
                </c:pt>
                <c:pt idx="108">
                  <c:v>157.71566847989547</c:v>
                </c:pt>
                <c:pt idx="109">
                  <c:v>157.34316522834854</c:v>
                </c:pt>
                <c:pt idx="110">
                  <c:v>159.36989284515886</c:v>
                </c:pt>
                <c:pt idx="111">
                  <c:v>159.51662536272951</c:v>
                </c:pt>
                <c:pt idx="112">
                  <c:v>158.91902955669835</c:v>
                </c:pt>
                <c:pt idx="113">
                  <c:v>159.55665636160836</c:v>
                </c:pt>
                <c:pt idx="114">
                  <c:v>161.65943738116357</c:v>
                </c:pt>
                <c:pt idx="115">
                  <c:v>161.77077535290437</c:v>
                </c:pt>
                <c:pt idx="116">
                  <c:v>162.34626952220125</c:v>
                </c:pt>
                <c:pt idx="117">
                  <c:v>163.26923809226588</c:v>
                </c:pt>
                <c:pt idx="118">
                  <c:v>164.46291466534979</c:v>
                </c:pt>
                <c:pt idx="119">
                  <c:v>166.57909080075757</c:v>
                </c:pt>
                <c:pt idx="120">
                  <c:v>169.628858409337</c:v>
                </c:pt>
                <c:pt idx="121">
                  <c:v>169.35411939707015</c:v>
                </c:pt>
                <c:pt idx="122">
                  <c:v>171.35743342961069</c:v>
                </c:pt>
                <c:pt idx="123">
                  <c:v>172.43306148612797</c:v>
                </c:pt>
                <c:pt idx="124">
                  <c:v>174.28883697836451</c:v>
                </c:pt>
                <c:pt idx="125">
                  <c:v>175.60245422288961</c:v>
                </c:pt>
                <c:pt idx="126">
                  <c:v>177.67165900886121</c:v>
                </c:pt>
                <c:pt idx="127">
                  <c:v>179.67914120750933</c:v>
                </c:pt>
                <c:pt idx="128">
                  <c:v>180.34311662386907</c:v>
                </c:pt>
                <c:pt idx="129">
                  <c:v>181.14147937837237</c:v>
                </c:pt>
                <c:pt idx="130">
                  <c:v>182.15556733271271</c:v>
                </c:pt>
                <c:pt idx="131">
                  <c:v>184.65279362633623</c:v>
                </c:pt>
                <c:pt idx="132">
                  <c:v>188.61161608419968</c:v>
                </c:pt>
                <c:pt idx="133">
                  <c:v>188.28859552005594</c:v>
                </c:pt>
                <c:pt idx="134">
                  <c:v>190.52314468476828</c:v>
                </c:pt>
                <c:pt idx="135">
                  <c:v>191.09173577937767</c:v>
                </c:pt>
                <c:pt idx="136">
                  <c:v>192.28061333079708</c:v>
                </c:pt>
                <c:pt idx="137">
                  <c:v>193.56985068219277</c:v>
                </c:pt>
                <c:pt idx="138">
                  <c:v>194.32022668461028</c:v>
                </c:pt>
                <c:pt idx="139">
                  <c:v>194.11870116930621</c:v>
                </c:pt>
                <c:pt idx="140">
                  <c:v>196.39205480758207</c:v>
                </c:pt>
                <c:pt idx="141">
                  <c:v>196.93578300239145</c:v>
                </c:pt>
                <c:pt idx="142">
                  <c:v>197.24053781162496</c:v>
                </c:pt>
                <c:pt idx="143">
                  <c:v>198.80763914407476</c:v>
                </c:pt>
                <c:pt idx="144">
                  <c:v>201.22185169841123</c:v>
                </c:pt>
                <c:pt idx="145">
                  <c:v>201.11609936951425</c:v>
                </c:pt>
                <c:pt idx="146">
                  <c:v>202.46330775317492</c:v>
                </c:pt>
                <c:pt idx="147">
                  <c:v>203.31486012450785</c:v>
                </c:pt>
                <c:pt idx="148">
                  <c:v>204.15427310043799</c:v>
                </c:pt>
                <c:pt idx="149">
                  <c:v>206.6018221478538</c:v>
                </c:pt>
                <c:pt idx="150">
                  <c:v>209.91749299628756</c:v>
                </c:pt>
                <c:pt idx="151">
                  <c:v>210.72122704729699</c:v>
                </c:pt>
                <c:pt idx="152">
                  <c:v>212.15408120252644</c:v>
                </c:pt>
                <c:pt idx="153">
                  <c:v>212.40130020195664</c:v>
                </c:pt>
                <c:pt idx="154">
                  <c:v>212.92328662557568</c:v>
                </c:pt>
                <c:pt idx="155">
                  <c:v>214.40921151845154</c:v>
                </c:pt>
                <c:pt idx="156">
                  <c:v>217.87536801377487</c:v>
                </c:pt>
                <c:pt idx="157">
                  <c:v>217.83137115593422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D7-431A-A408-49B0A06BDB6D}"/>
            </c:ext>
          </c:extLst>
        </c:ser>
        <c:ser>
          <c:idx val="1"/>
          <c:order val="1"/>
          <c:tx>
            <c:strRef>
              <c:f>'Parámetros y resultados'!$BB$6</c:f>
              <c:strCache>
                <c:ptCount val="1"/>
                <c:pt idx="0">
                  <c:v>IPC</c:v>
                </c:pt>
              </c:strCache>
            </c:strRef>
          </c:tx>
          <c:spPr>
            <a:ln w="15875" cap="rnd">
              <a:solidFill>
                <a:schemeClr val="accent5">
                  <a:lumMod val="40000"/>
                  <a:lumOff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resultados'!$BB$7:$BB$164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100.38904198411412</c:v>
                </c:pt>
                <c:pt idx="2">
                  <c:v>100.55114281082834</c:v>
                </c:pt>
                <c:pt idx="3">
                  <c:v>100.5997730588426</c:v>
                </c:pt>
                <c:pt idx="4">
                  <c:v>100.63219322418544</c:v>
                </c:pt>
                <c:pt idx="5">
                  <c:v>100.34041173609987</c:v>
                </c:pt>
                <c:pt idx="6">
                  <c:v>100.32420165342843</c:v>
                </c:pt>
                <c:pt idx="7">
                  <c:v>100.55114281082834</c:v>
                </c:pt>
                <c:pt idx="8">
                  <c:v>101.31301669638515</c:v>
                </c:pt>
                <c:pt idx="9">
                  <c:v>101.88036958988491</c:v>
                </c:pt>
                <c:pt idx="10">
                  <c:v>101.42648727508509</c:v>
                </c:pt>
                <c:pt idx="11">
                  <c:v>101.39406710974225</c:v>
                </c:pt>
                <c:pt idx="12">
                  <c:v>101.58858810179932</c:v>
                </c:pt>
                <c:pt idx="13">
                  <c:v>101.70205868049929</c:v>
                </c:pt>
                <c:pt idx="14">
                  <c:v>102.09110066461339</c:v>
                </c:pt>
                <c:pt idx="15">
                  <c:v>101.60479818447075</c:v>
                </c:pt>
                <c:pt idx="16">
                  <c:v>101.58858810179932</c:v>
                </c:pt>
                <c:pt idx="17">
                  <c:v>102.23699140865618</c:v>
                </c:pt>
                <c:pt idx="18">
                  <c:v>102.51256281407035</c:v>
                </c:pt>
                <c:pt idx="19">
                  <c:v>102.75571405414168</c:v>
                </c:pt>
                <c:pt idx="20">
                  <c:v>103.30685686497002</c:v>
                </c:pt>
                <c:pt idx="21">
                  <c:v>103.45274760901282</c:v>
                </c:pt>
                <c:pt idx="22">
                  <c:v>103.84178959312693</c:v>
                </c:pt>
                <c:pt idx="23">
                  <c:v>104.45777273464094</c:v>
                </c:pt>
                <c:pt idx="24">
                  <c:v>104.65229372669802</c:v>
                </c:pt>
                <c:pt idx="25">
                  <c:v>105.15480628951208</c:v>
                </c:pt>
                <c:pt idx="26">
                  <c:v>106.03015075376885</c:v>
                </c:pt>
                <c:pt idx="27">
                  <c:v>106.69476414329712</c:v>
                </c:pt>
                <c:pt idx="28">
                  <c:v>107.05138596206842</c:v>
                </c:pt>
                <c:pt idx="29">
                  <c:v>107.11622629275411</c:v>
                </c:pt>
                <c:pt idx="30">
                  <c:v>107.35937753282543</c:v>
                </c:pt>
                <c:pt idx="31">
                  <c:v>107.69978926892527</c:v>
                </c:pt>
                <c:pt idx="32">
                  <c:v>108.60755389852488</c:v>
                </c:pt>
                <c:pt idx="33">
                  <c:v>109.7422596855244</c:v>
                </c:pt>
                <c:pt idx="34">
                  <c:v>109.75846976819581</c:v>
                </c:pt>
                <c:pt idx="35">
                  <c:v>109.30458745339602</c:v>
                </c:pt>
                <c:pt idx="36">
                  <c:v>109.40184794942454</c:v>
                </c:pt>
                <c:pt idx="37">
                  <c:v>109.77467985086724</c:v>
                </c:pt>
                <c:pt idx="38">
                  <c:v>110.47171340573838</c:v>
                </c:pt>
                <c:pt idx="39">
                  <c:v>111.10390662992383</c:v>
                </c:pt>
                <c:pt idx="40">
                  <c:v>111.29842762198088</c:v>
                </c:pt>
                <c:pt idx="41">
                  <c:v>111.8495704328092</c:v>
                </c:pt>
                <c:pt idx="42">
                  <c:v>112.31966283028045</c:v>
                </c:pt>
                <c:pt idx="43">
                  <c:v>113.08153671583727</c:v>
                </c:pt>
                <c:pt idx="44">
                  <c:v>113.648889609337</c:v>
                </c:pt>
                <c:pt idx="45">
                  <c:v>114.11898200680825</c:v>
                </c:pt>
                <c:pt idx="46">
                  <c:v>114.0865618414654</c:v>
                </c:pt>
                <c:pt idx="47">
                  <c:v>114.10277192413683</c:v>
                </c:pt>
                <c:pt idx="48">
                  <c:v>114.63770465229372</c:v>
                </c:pt>
                <c:pt idx="49">
                  <c:v>114.94569622305073</c:v>
                </c:pt>
                <c:pt idx="50">
                  <c:v>115.38336845517914</c:v>
                </c:pt>
                <c:pt idx="51">
                  <c:v>115.77241043929325</c:v>
                </c:pt>
                <c:pt idx="52">
                  <c:v>116.03177176203599</c:v>
                </c:pt>
                <c:pt idx="53">
                  <c:v>116.5504944075215</c:v>
                </c:pt>
                <c:pt idx="54">
                  <c:v>116.82606581293564</c:v>
                </c:pt>
                <c:pt idx="55">
                  <c:v>116.89090614362134</c:v>
                </c:pt>
                <c:pt idx="56">
                  <c:v>117.16647754903551</c:v>
                </c:pt>
                <c:pt idx="57">
                  <c:v>117.36099854109257</c:v>
                </c:pt>
                <c:pt idx="58">
                  <c:v>117.42583887177824</c:v>
                </c:pt>
                <c:pt idx="59">
                  <c:v>101.70205868049929</c:v>
                </c:pt>
                <c:pt idx="60">
                  <c:v>117.81488085589238</c:v>
                </c:pt>
                <c:pt idx="61">
                  <c:v>118.10666234397796</c:v>
                </c:pt>
                <c:pt idx="62">
                  <c:v>118.56054465877777</c:v>
                </c:pt>
                <c:pt idx="63">
                  <c:v>118.83611606419193</c:v>
                </c:pt>
                <c:pt idx="64">
                  <c:v>118.98200680823474</c:v>
                </c:pt>
                <c:pt idx="65">
                  <c:v>118.52812449343493</c:v>
                </c:pt>
                <c:pt idx="66">
                  <c:v>118.8036958988491</c:v>
                </c:pt>
                <c:pt idx="67">
                  <c:v>119.04684713892041</c:v>
                </c:pt>
                <c:pt idx="68">
                  <c:v>118.86853622953477</c:v>
                </c:pt>
                <c:pt idx="69">
                  <c:v>119.56556978440591</c:v>
                </c:pt>
                <c:pt idx="70">
                  <c:v>119.67904036310586</c:v>
                </c:pt>
                <c:pt idx="71">
                  <c:v>119.84114118982008</c:v>
                </c:pt>
                <c:pt idx="72">
                  <c:v>120.3922840006484</c:v>
                </c:pt>
                <c:pt idx="73">
                  <c:v>120.45712433133411</c:v>
                </c:pt>
                <c:pt idx="74">
                  <c:v>120.70027557140541</c:v>
                </c:pt>
                <c:pt idx="75">
                  <c:v>121.08931755551954</c:v>
                </c:pt>
                <c:pt idx="76">
                  <c:v>121.41351920894799</c:v>
                </c:pt>
                <c:pt idx="77">
                  <c:v>121.54319987031934</c:v>
                </c:pt>
                <c:pt idx="78">
                  <c:v>121.98087210244772</c:v>
                </c:pt>
                <c:pt idx="79">
                  <c:v>122.19160317717621</c:v>
                </c:pt>
                <c:pt idx="80">
                  <c:v>122.59685524396173</c:v>
                </c:pt>
                <c:pt idx="81">
                  <c:v>123.05073755876154</c:v>
                </c:pt>
                <c:pt idx="82">
                  <c:v>123.05073755876154</c:v>
                </c:pt>
                <c:pt idx="83">
                  <c:v>122.92105689739017</c:v>
                </c:pt>
                <c:pt idx="84">
                  <c:v>123.05073755876154</c:v>
                </c:pt>
                <c:pt idx="85">
                  <c:v>123.11557788944725</c:v>
                </c:pt>
                <c:pt idx="86">
                  <c:v>123.69914086561842</c:v>
                </c:pt>
                <c:pt idx="87">
                  <c:v>124.02334251904685</c:v>
                </c:pt>
                <c:pt idx="88">
                  <c:v>124.76900632193224</c:v>
                </c:pt>
                <c:pt idx="89">
                  <c:v>124.83384665261794</c:v>
                </c:pt>
                <c:pt idx="90">
                  <c:v>125.10941805803211</c:v>
                </c:pt>
                <c:pt idx="91">
                  <c:v>125.336359215432</c:v>
                </c:pt>
                <c:pt idx="92">
                  <c:v>125.35256929810342</c:v>
                </c:pt>
                <c:pt idx="93">
                  <c:v>126.37380450640299</c:v>
                </c:pt>
                <c:pt idx="94">
                  <c:v>126.48727508510294</c:v>
                </c:pt>
                <c:pt idx="95">
                  <c:v>126.60074566380288</c:v>
                </c:pt>
                <c:pt idx="96">
                  <c:v>127.33019938401686</c:v>
                </c:pt>
                <c:pt idx="97">
                  <c:v>127.89755227751662</c:v>
                </c:pt>
                <c:pt idx="98">
                  <c:v>128.31901442697358</c:v>
                </c:pt>
                <c:pt idx="99">
                  <c:v>128.27038417895932</c:v>
                </c:pt>
                <c:pt idx="100">
                  <c:v>128.20554384827363</c:v>
                </c:pt>
                <c:pt idx="101">
                  <c:v>128.10828335224511</c:v>
                </c:pt>
                <c:pt idx="102">
                  <c:v>128.23796401361648</c:v>
                </c:pt>
                <c:pt idx="103">
                  <c:v>128.41627492300211</c:v>
                </c:pt>
                <c:pt idx="104">
                  <c:v>129.22677905657318</c:v>
                </c:pt>
                <c:pt idx="105">
                  <c:v>130.11833360350138</c:v>
                </c:pt>
                <c:pt idx="106">
                  <c:v>129.94002269411573</c:v>
                </c:pt>
                <c:pt idx="107">
                  <c:v>130.37769492624415</c:v>
                </c:pt>
                <c:pt idx="108">
                  <c:v>131.28545955584374</c:v>
                </c:pt>
                <c:pt idx="109">
                  <c:v>131.52861079591506</c:v>
                </c:pt>
                <c:pt idx="110">
                  <c:v>132.03112335872913</c:v>
                </c:pt>
                <c:pt idx="111">
                  <c:v>132.51742583887179</c:v>
                </c:pt>
                <c:pt idx="112">
                  <c:v>132.87404765764305</c:v>
                </c:pt>
                <c:pt idx="113">
                  <c:v>132.98751823634302</c:v>
                </c:pt>
                <c:pt idx="114">
                  <c:v>134.05738369265686</c:v>
                </c:pt>
                <c:pt idx="115">
                  <c:v>134.54368617279948</c:v>
                </c:pt>
                <c:pt idx="116">
                  <c:v>136.13227427459881</c:v>
                </c:pt>
                <c:pt idx="117">
                  <c:v>137.94780353379801</c:v>
                </c:pt>
                <c:pt idx="118">
                  <c:v>138.64483708866914</c:v>
                </c:pt>
                <c:pt idx="119">
                  <c:v>139.73091262765439</c:v>
                </c:pt>
                <c:pt idx="120">
                  <c:v>141.40055114281085</c:v>
                </c:pt>
                <c:pt idx="121">
                  <c:v>141.80580320959638</c:v>
                </c:pt>
                <c:pt idx="122">
                  <c:v>144.44804668503809</c:v>
                </c:pt>
                <c:pt idx="123">
                  <c:v>146.45809693629437</c:v>
                </c:pt>
                <c:pt idx="124">
                  <c:v>148.20878586480794</c:v>
                </c:pt>
                <c:pt idx="125">
                  <c:v>149.60285297455019</c:v>
                </c:pt>
                <c:pt idx="126">
                  <c:v>151.66153347382073</c:v>
                </c:pt>
                <c:pt idx="127">
                  <c:v>153.49327281569137</c:v>
                </c:pt>
                <c:pt idx="128">
                  <c:v>154.82249959474794</c:v>
                </c:pt>
                <c:pt idx="129">
                  <c:v>155.61679364564759</c:v>
                </c:pt>
                <c:pt idx="130">
                  <c:v>157.14054141676124</c:v>
                </c:pt>
                <c:pt idx="131">
                  <c:v>157.5782136488896</c:v>
                </c:pt>
                <c:pt idx="132">
                  <c:v>158.85881017993194</c:v>
                </c:pt>
                <c:pt idx="133">
                  <c:v>158.74533960123199</c:v>
                </c:pt>
                <c:pt idx="134">
                  <c:v>160.47981844707408</c:v>
                </c:pt>
                <c:pt idx="135">
                  <c:v>160.96612092721674</c:v>
                </c:pt>
                <c:pt idx="136">
                  <c:v>161.14443183660237</c:v>
                </c:pt>
                <c:pt idx="137">
                  <c:v>160.90128059653105</c:v>
                </c:pt>
                <c:pt idx="138">
                  <c:v>161.46863349003081</c:v>
                </c:pt>
                <c:pt idx="139">
                  <c:v>161.64694439941644</c:v>
                </c:pt>
                <c:pt idx="140">
                  <c:v>162.7330199384017</c:v>
                </c:pt>
                <c:pt idx="141">
                  <c:v>163.46247365861569</c:v>
                </c:pt>
                <c:pt idx="142">
                  <c:v>164.67822985897229</c:v>
                </c:pt>
                <c:pt idx="143">
                  <c:v>163.78667531204411</c:v>
                </c:pt>
                <c:pt idx="144">
                  <c:v>164.88896093370076</c:v>
                </c:pt>
                <c:pt idx="145">
                  <c:v>165.86156589398607</c:v>
                </c:pt>
                <c:pt idx="146">
                  <c:v>166.47754903550009</c:v>
                </c:pt>
                <c:pt idx="147">
                  <c:v>167.35289349975685</c:v>
                </c:pt>
                <c:pt idx="148">
                  <c:v>167.80677581455666</c:v>
                </c:pt>
                <c:pt idx="149">
                  <c:v>167.64467498784245</c:v>
                </c:pt>
                <c:pt idx="150">
                  <c:v>168.89285135354191</c:v>
                </c:pt>
                <c:pt idx="151">
                  <c:v>169.31431350299889</c:v>
                </c:pt>
                <c:pt idx="152">
                  <c:v>169.46020424704167</c:v>
                </c:pt>
                <c:pt idx="153">
                  <c:v>171.11363267952669</c:v>
                </c:pt>
                <c:pt idx="154">
                  <c:v>171.55130491165505</c:v>
                </c:pt>
                <c:pt idx="155">
                  <c:v>171.21089317555521</c:v>
                </c:pt>
                <c:pt idx="156">
                  <c:v>173.02642243475441</c:v>
                </c:pt>
                <c:pt idx="157">
                  <c:v>173.70724590695411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D7-431A-A408-49B0A06BDB6D}"/>
            </c:ext>
          </c:extLst>
        </c:ser>
        <c:ser>
          <c:idx val="2"/>
          <c:order val="2"/>
          <c:tx>
            <c:strRef>
              <c:f>'Parámetros y resultados'!$BC$6</c:f>
              <c:strCache>
                <c:ptCount val="1"/>
                <c:pt idx="0">
                  <c:v>IPP-Industria Gral</c:v>
                </c:pt>
              </c:strCache>
            </c:strRef>
          </c:tx>
          <c:spPr>
            <a:ln w="15875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resultados'!$BC$7:$BC$164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102.16937008657578</c:v>
                </c:pt>
                <c:pt idx="2">
                  <c:v>102.42810229873621</c:v>
                </c:pt>
                <c:pt idx="3">
                  <c:v>100.37814707931139</c:v>
                </c:pt>
                <c:pt idx="4">
                  <c:v>99.213852124589522</c:v>
                </c:pt>
                <c:pt idx="5">
                  <c:v>95.621454871131462</c:v>
                </c:pt>
                <c:pt idx="6">
                  <c:v>96.178724251169285</c:v>
                </c:pt>
                <c:pt idx="7">
                  <c:v>94.815404517862476</c:v>
                </c:pt>
                <c:pt idx="8">
                  <c:v>98.3580455766743</c:v>
                </c:pt>
                <c:pt idx="9">
                  <c:v>98.746143894914923</c:v>
                </c:pt>
                <c:pt idx="10">
                  <c:v>96.069260622947567</c:v>
                </c:pt>
                <c:pt idx="11">
                  <c:v>98.208776992735608</c:v>
                </c:pt>
                <c:pt idx="12">
                  <c:v>98.945168673499865</c:v>
                </c:pt>
                <c:pt idx="13">
                  <c:v>99.283510797094237</c:v>
                </c:pt>
                <c:pt idx="14">
                  <c:v>96.437456463329681</c:v>
                </c:pt>
                <c:pt idx="15">
                  <c:v>92.646034431286694</c:v>
                </c:pt>
                <c:pt idx="16">
                  <c:v>92.924669121305598</c:v>
                </c:pt>
                <c:pt idx="17">
                  <c:v>92.546522041994223</c:v>
                </c:pt>
                <c:pt idx="18">
                  <c:v>91.81013036122998</c:v>
                </c:pt>
                <c:pt idx="19">
                  <c:v>93.979500447805748</c:v>
                </c:pt>
                <c:pt idx="20">
                  <c:v>93.800378147079329</c:v>
                </c:pt>
                <c:pt idx="21">
                  <c:v>94.029256642451983</c:v>
                </c:pt>
                <c:pt idx="22">
                  <c:v>93.899890536371771</c:v>
                </c:pt>
                <c:pt idx="23">
                  <c:v>95.502040003980511</c:v>
                </c:pt>
                <c:pt idx="24">
                  <c:v>96.248382923674001</c:v>
                </c:pt>
                <c:pt idx="25">
                  <c:v>95.999601950442838</c:v>
                </c:pt>
                <c:pt idx="26">
                  <c:v>93.19335257239527</c:v>
                </c:pt>
                <c:pt idx="27">
                  <c:v>93.203303811324517</c:v>
                </c:pt>
                <c:pt idx="28">
                  <c:v>94.815404517862476</c:v>
                </c:pt>
                <c:pt idx="29">
                  <c:v>94.138720270673687</c:v>
                </c:pt>
                <c:pt idx="30">
                  <c:v>96.566822569409908</c:v>
                </c:pt>
                <c:pt idx="31">
                  <c:v>96.427505224400448</c:v>
                </c:pt>
                <c:pt idx="32">
                  <c:v>95.750820977211674</c:v>
                </c:pt>
                <c:pt idx="33">
                  <c:v>94.258135137824667</c:v>
                </c:pt>
                <c:pt idx="34">
                  <c:v>93.949646731018007</c:v>
                </c:pt>
                <c:pt idx="35">
                  <c:v>92.39725345805553</c:v>
                </c:pt>
                <c:pt idx="36">
                  <c:v>88.914319832819189</c:v>
                </c:pt>
                <c:pt idx="37">
                  <c:v>87.929147178823769</c:v>
                </c:pt>
                <c:pt idx="38">
                  <c:v>89.809931336451385</c:v>
                </c:pt>
                <c:pt idx="39">
                  <c:v>91.252860981192157</c:v>
                </c:pt>
                <c:pt idx="40">
                  <c:v>93.253060005970738</c:v>
                </c:pt>
                <c:pt idx="41">
                  <c:v>91.213056025475169</c:v>
                </c:pt>
                <c:pt idx="42">
                  <c:v>88.695392576375752</c:v>
                </c:pt>
                <c:pt idx="43">
                  <c:v>86.26729027763956</c:v>
                </c:pt>
                <c:pt idx="44">
                  <c:v>87.600756294158629</c:v>
                </c:pt>
                <c:pt idx="45">
                  <c:v>87.481341427007663</c:v>
                </c:pt>
                <c:pt idx="46">
                  <c:v>84.665140810030849</c:v>
                </c:pt>
                <c:pt idx="47">
                  <c:v>82.535575679172055</c:v>
                </c:pt>
                <c:pt idx="48">
                  <c:v>82.008160015921987</c:v>
                </c:pt>
                <c:pt idx="49">
                  <c:v>82.863966563837195</c:v>
                </c:pt>
                <c:pt idx="50">
                  <c:v>84.874116827545038</c:v>
                </c:pt>
                <c:pt idx="51">
                  <c:v>84.963677977908247</c:v>
                </c:pt>
                <c:pt idx="52">
                  <c:v>84.615384615384627</c:v>
                </c:pt>
                <c:pt idx="53">
                  <c:v>83.749626828540158</c:v>
                </c:pt>
                <c:pt idx="54">
                  <c:v>84.983580455766756</c:v>
                </c:pt>
                <c:pt idx="55">
                  <c:v>84.257140013931746</c:v>
                </c:pt>
                <c:pt idx="56">
                  <c:v>83.918797890337345</c:v>
                </c:pt>
                <c:pt idx="57">
                  <c:v>84.048163996417557</c:v>
                </c:pt>
                <c:pt idx="58">
                  <c:v>89.192954522838093</c:v>
                </c:pt>
                <c:pt idx="59">
                  <c:v>99.283510797094237</c:v>
                </c:pt>
                <c:pt idx="60">
                  <c:v>91.849935316946969</c:v>
                </c:pt>
                <c:pt idx="61">
                  <c:v>91.55139814906957</c:v>
                </c:pt>
                <c:pt idx="62">
                  <c:v>92.198228679470603</c:v>
                </c:pt>
                <c:pt idx="63">
                  <c:v>91.183202308687427</c:v>
                </c:pt>
                <c:pt idx="64">
                  <c:v>91.820081600159227</c:v>
                </c:pt>
                <c:pt idx="65">
                  <c:v>91.81013036122998</c:v>
                </c:pt>
                <c:pt idx="66">
                  <c:v>93.342621156333962</c:v>
                </c:pt>
                <c:pt idx="67">
                  <c:v>95.372673897900299</c:v>
                </c:pt>
                <c:pt idx="68">
                  <c:v>94.815404517862476</c:v>
                </c:pt>
                <c:pt idx="69">
                  <c:v>97.163896905164705</c:v>
                </c:pt>
                <c:pt idx="70">
                  <c:v>98.188874514877114</c:v>
                </c:pt>
                <c:pt idx="71">
                  <c:v>98.596875310976216</c:v>
                </c:pt>
                <c:pt idx="72">
                  <c:v>97.95999601950443</c:v>
                </c:pt>
                <c:pt idx="73">
                  <c:v>97.183799383023185</c:v>
                </c:pt>
                <c:pt idx="74">
                  <c:v>96.626530002985362</c:v>
                </c:pt>
                <c:pt idx="75">
                  <c:v>96.835506020499565</c:v>
                </c:pt>
                <c:pt idx="76">
                  <c:v>99.293462036023499</c:v>
                </c:pt>
                <c:pt idx="77">
                  <c:v>101.13444123793411</c:v>
                </c:pt>
                <c:pt idx="78">
                  <c:v>98.278435665240337</c:v>
                </c:pt>
                <c:pt idx="79">
                  <c:v>96.865359737287307</c:v>
                </c:pt>
                <c:pt idx="80">
                  <c:v>99.233754602448016</c:v>
                </c:pt>
                <c:pt idx="81">
                  <c:v>100.08956115036322</c:v>
                </c:pt>
                <c:pt idx="82">
                  <c:v>99.850731416061308</c:v>
                </c:pt>
                <c:pt idx="83">
                  <c:v>99.532291770325415</c:v>
                </c:pt>
                <c:pt idx="84">
                  <c:v>97.79082495770723</c:v>
                </c:pt>
                <c:pt idx="85">
                  <c:v>98.517265399542254</c:v>
                </c:pt>
                <c:pt idx="86">
                  <c:v>100.55726938003782</c:v>
                </c:pt>
                <c:pt idx="87">
                  <c:v>100.43785451288687</c:v>
                </c:pt>
                <c:pt idx="88">
                  <c:v>100.42790327395761</c:v>
                </c:pt>
                <c:pt idx="89">
                  <c:v>99.482535575679179</c:v>
                </c:pt>
                <c:pt idx="90">
                  <c:v>99.562145487113156</c:v>
                </c:pt>
                <c:pt idx="91">
                  <c:v>98.835705045278132</c:v>
                </c:pt>
                <c:pt idx="92">
                  <c:v>99.502438053537674</c:v>
                </c:pt>
                <c:pt idx="93">
                  <c:v>99.820877699273566</c:v>
                </c:pt>
                <c:pt idx="94">
                  <c:v>104.80644840282616</c:v>
                </c:pt>
                <c:pt idx="95">
                  <c:v>105.6224499950244</c:v>
                </c:pt>
                <c:pt idx="96">
                  <c:v>104.91591203104788</c:v>
                </c:pt>
                <c:pt idx="97">
                  <c:v>103.69190964275052</c:v>
                </c:pt>
                <c:pt idx="98">
                  <c:v>102.34849238730222</c:v>
                </c:pt>
                <c:pt idx="99">
                  <c:v>102.20917504229277</c:v>
                </c:pt>
                <c:pt idx="100">
                  <c:v>101.33346601651907</c:v>
                </c:pt>
                <c:pt idx="101">
                  <c:v>103.56254353667032</c:v>
                </c:pt>
                <c:pt idx="102">
                  <c:v>108.01074733804359</c:v>
                </c:pt>
                <c:pt idx="103">
                  <c:v>109.82187282316649</c:v>
                </c:pt>
                <c:pt idx="104">
                  <c:v>110.76724052144493</c:v>
                </c:pt>
                <c:pt idx="105">
                  <c:v>112.60821972335555</c:v>
                </c:pt>
                <c:pt idx="106">
                  <c:v>113.30480644840284</c:v>
                </c:pt>
                <c:pt idx="107">
                  <c:v>116.40959299432781</c:v>
                </c:pt>
                <c:pt idx="108">
                  <c:v>117.72315653298837</c:v>
                </c:pt>
                <c:pt idx="109">
                  <c:v>121.88277440541349</c:v>
                </c:pt>
                <c:pt idx="110">
                  <c:v>126.97780873718779</c:v>
                </c:pt>
                <c:pt idx="111">
                  <c:v>128.18190864762664</c:v>
                </c:pt>
                <c:pt idx="112">
                  <c:v>136.19265598567023</c:v>
                </c:pt>
                <c:pt idx="113">
                  <c:v>135.04826350880685</c:v>
                </c:pt>
                <c:pt idx="114">
                  <c:v>137.56592695790627</c:v>
                </c:pt>
                <c:pt idx="115">
                  <c:v>141.30759279530304</c:v>
                </c:pt>
                <c:pt idx="116">
                  <c:v>141.03890934421335</c:v>
                </c:pt>
                <c:pt idx="117">
                  <c:v>148.52224101900688</c:v>
                </c:pt>
                <c:pt idx="118">
                  <c:v>148.69141208080404</c:v>
                </c:pt>
                <c:pt idx="119">
                  <c:v>153.10976216538961</c:v>
                </c:pt>
                <c:pt idx="120">
                  <c:v>153.22917703254055</c:v>
                </c:pt>
                <c:pt idx="121">
                  <c:v>157.05045278137129</c:v>
                </c:pt>
                <c:pt idx="122">
                  <c:v>158.55308985968753</c:v>
                </c:pt>
                <c:pt idx="123">
                  <c:v>161.8270474674097</c:v>
                </c:pt>
                <c:pt idx="124">
                  <c:v>162.86197631605134</c:v>
                </c:pt>
                <c:pt idx="125">
                  <c:v>164.71290675689124</c:v>
                </c:pt>
                <c:pt idx="126">
                  <c:v>166.50412976415564</c:v>
                </c:pt>
                <c:pt idx="127">
                  <c:v>165.62842073838192</c:v>
                </c:pt>
                <c:pt idx="128">
                  <c:v>165.40949348193851</c:v>
                </c:pt>
                <c:pt idx="129">
                  <c:v>168.88247586824562</c:v>
                </c:pt>
                <c:pt idx="130">
                  <c:v>168.81281719574085</c:v>
                </c:pt>
                <c:pt idx="131">
                  <c:v>157.75699074534782</c:v>
                </c:pt>
                <c:pt idx="132">
                  <c:v>157.8366006567818</c:v>
                </c:pt>
                <c:pt idx="133">
                  <c:v>154.55269181013037</c:v>
                </c:pt>
                <c:pt idx="134">
                  <c:v>155.56771818091354</c:v>
                </c:pt>
                <c:pt idx="135">
                  <c:v>154.9208876505125</c:v>
                </c:pt>
                <c:pt idx="136">
                  <c:v>148.19385013434172</c:v>
                </c:pt>
                <c:pt idx="137">
                  <c:v>149.08946163797393</c:v>
                </c:pt>
                <c:pt idx="138">
                  <c:v>151.26878296347894</c:v>
                </c:pt>
                <c:pt idx="139">
                  <c:v>154.5626430490596</c:v>
                </c:pt>
                <c:pt idx="140">
                  <c:v>157.51816101104589</c:v>
                </c:pt>
                <c:pt idx="141">
                  <c:v>159.10040800079611</c:v>
                </c:pt>
                <c:pt idx="142">
                  <c:v>157.42859986068265</c:v>
                </c:pt>
                <c:pt idx="143">
                  <c:v>158.46352870932432</c:v>
                </c:pt>
                <c:pt idx="144">
                  <c:v>159.78704348691411</c:v>
                </c:pt>
                <c:pt idx="145">
                  <c:v>164.45417454473082</c:v>
                </c:pt>
                <c:pt idx="146">
                  <c:v>169.3103791422032</c:v>
                </c:pt>
                <c:pt idx="147">
                  <c:v>174.45516966862377</c:v>
                </c:pt>
                <c:pt idx="148">
                  <c:v>175.65926957906262</c:v>
                </c:pt>
                <c:pt idx="149">
                  <c:v>172.87292267887352</c:v>
                </c:pt>
                <c:pt idx="150">
                  <c:v>173.14160612996318</c:v>
                </c:pt>
                <c:pt idx="151">
                  <c:v>168.42471887750025</c:v>
                </c:pt>
                <c:pt idx="152">
                  <c:v>170.37516170763263</c:v>
                </c:pt>
                <c:pt idx="153">
                  <c:v>175.8980993133645</c:v>
                </c:pt>
                <c:pt idx="154">
                  <c:v>175.83839187978901</c:v>
                </c:pt>
                <c:pt idx="155">
                  <c:v>176.13692904766646</c:v>
                </c:pt>
                <c:pt idx="156">
                  <c:v>180.09752214150663</c:v>
                </c:pt>
                <c:pt idx="157">
                  <c:v>178.62473877997812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D7-431A-A408-49B0A06BDB6D}"/>
            </c:ext>
          </c:extLst>
        </c:ser>
        <c:ser>
          <c:idx val="3"/>
          <c:order val="3"/>
          <c:tx>
            <c:strRef>
              <c:f>'Parámetros y resultados'!$BD$6</c:f>
              <c:strCache>
                <c:ptCount val="1"/>
                <c:pt idx="0">
                  <c:v>IPP-Minería</c:v>
                </c:pt>
              </c:strCache>
            </c:strRef>
          </c:tx>
          <c:spPr>
            <a:ln w="15875" cap="rnd">
              <a:solidFill>
                <a:schemeClr val="tx2">
                  <a:lumMod val="40000"/>
                  <a:lumOff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resultados'!$BD$7:$BD$164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104.03530895334174</c:v>
                </c:pt>
                <c:pt idx="2">
                  <c:v>104.66582597730138</c:v>
                </c:pt>
                <c:pt idx="3">
                  <c:v>102.27826817990753</c:v>
                </c:pt>
                <c:pt idx="4">
                  <c:v>98.385876418663301</c:v>
                </c:pt>
                <c:pt idx="5">
                  <c:v>92.719630096679282</c:v>
                </c:pt>
                <c:pt idx="6">
                  <c:v>94.291719209751989</c:v>
                </c:pt>
                <c:pt idx="7">
                  <c:v>92.635561160151326</c:v>
                </c:pt>
                <c:pt idx="8">
                  <c:v>98.915510718789406</c:v>
                </c:pt>
                <c:pt idx="9">
                  <c:v>99.285414039512403</c:v>
                </c:pt>
                <c:pt idx="10">
                  <c:v>95.208070617906685</c:v>
                </c:pt>
                <c:pt idx="11">
                  <c:v>98.217738545607389</c:v>
                </c:pt>
                <c:pt idx="12">
                  <c:v>99.495586380832279</c:v>
                </c:pt>
                <c:pt idx="13">
                  <c:v>99.88230348886087</c:v>
                </c:pt>
                <c:pt idx="14">
                  <c:v>95.098781000420345</c:v>
                </c:pt>
                <c:pt idx="15">
                  <c:v>89.718369062631353</c:v>
                </c:pt>
                <c:pt idx="16">
                  <c:v>89.836065573770483</c:v>
                </c:pt>
                <c:pt idx="17">
                  <c:v>87.540983606557376</c:v>
                </c:pt>
                <c:pt idx="18">
                  <c:v>86.313577133249268</c:v>
                </c:pt>
                <c:pt idx="19">
                  <c:v>89.726775956284158</c:v>
                </c:pt>
                <c:pt idx="20">
                  <c:v>89.508196721311478</c:v>
                </c:pt>
                <c:pt idx="21">
                  <c:v>89.68474148802018</c:v>
                </c:pt>
                <c:pt idx="22">
                  <c:v>88.50777637662884</c:v>
                </c:pt>
                <c:pt idx="23">
                  <c:v>90.348886086590994</c:v>
                </c:pt>
                <c:pt idx="24">
                  <c:v>91.424968474148798</c:v>
                </c:pt>
                <c:pt idx="25">
                  <c:v>90.088272383354351</c:v>
                </c:pt>
                <c:pt idx="26">
                  <c:v>84.665825977301381</c:v>
                </c:pt>
                <c:pt idx="27">
                  <c:v>84.733081126523757</c:v>
                </c:pt>
                <c:pt idx="28">
                  <c:v>87.162673392181588</c:v>
                </c:pt>
                <c:pt idx="29">
                  <c:v>86.078184110970994</c:v>
                </c:pt>
                <c:pt idx="30">
                  <c:v>89.491382934005884</c:v>
                </c:pt>
                <c:pt idx="31">
                  <c:v>88.532997057587224</c:v>
                </c:pt>
                <c:pt idx="32">
                  <c:v>87.002942412778467</c:v>
                </c:pt>
                <c:pt idx="33">
                  <c:v>84.951660361496423</c:v>
                </c:pt>
                <c:pt idx="34">
                  <c:v>84.068936527952914</c:v>
                </c:pt>
                <c:pt idx="35">
                  <c:v>80.992013451029848</c:v>
                </c:pt>
                <c:pt idx="36">
                  <c:v>74.224464060529641</c:v>
                </c:pt>
                <c:pt idx="37">
                  <c:v>72.677595628415304</c:v>
                </c:pt>
                <c:pt idx="38">
                  <c:v>75.039932744850773</c:v>
                </c:pt>
                <c:pt idx="39">
                  <c:v>75.931063472047072</c:v>
                </c:pt>
                <c:pt idx="40">
                  <c:v>79.184531315678854</c:v>
                </c:pt>
                <c:pt idx="41">
                  <c:v>73.905002101723412</c:v>
                </c:pt>
                <c:pt idx="42">
                  <c:v>69.37368642286674</c:v>
                </c:pt>
                <c:pt idx="43">
                  <c:v>65.632618747372845</c:v>
                </c:pt>
                <c:pt idx="44">
                  <c:v>66.952501050861699</c:v>
                </c:pt>
                <c:pt idx="45">
                  <c:v>66.927280369903315</c:v>
                </c:pt>
                <c:pt idx="46">
                  <c:v>62.084909625893225</c:v>
                </c:pt>
                <c:pt idx="47">
                  <c:v>59.840269020596892</c:v>
                </c:pt>
                <c:pt idx="48">
                  <c:v>58.520386717108032</c:v>
                </c:pt>
                <c:pt idx="49">
                  <c:v>60.176544766708695</c:v>
                </c:pt>
                <c:pt idx="50">
                  <c:v>64.186633039092044</c:v>
                </c:pt>
                <c:pt idx="51">
                  <c:v>63.41319882303489</c:v>
                </c:pt>
                <c:pt idx="52">
                  <c:v>62.328709541824288</c:v>
                </c:pt>
                <c:pt idx="53">
                  <c:v>61.345102984447244</c:v>
                </c:pt>
                <c:pt idx="54">
                  <c:v>63.850357292980242</c:v>
                </c:pt>
                <c:pt idx="55">
                  <c:v>63.127364438839848</c:v>
                </c:pt>
                <c:pt idx="56">
                  <c:v>62.12694409415721</c:v>
                </c:pt>
                <c:pt idx="57">
                  <c:v>62.917192097519973</c:v>
                </c:pt>
                <c:pt idx="58">
                  <c:v>70.895334174022693</c:v>
                </c:pt>
                <c:pt idx="59">
                  <c:v>99.88230348886087</c:v>
                </c:pt>
                <c:pt idx="60">
                  <c:v>74.762505254308536</c:v>
                </c:pt>
                <c:pt idx="61">
                  <c:v>74.409415720891133</c:v>
                </c:pt>
                <c:pt idx="62">
                  <c:v>74.88860865910047</c:v>
                </c:pt>
                <c:pt idx="63">
                  <c:v>72.837326607818412</c:v>
                </c:pt>
                <c:pt idx="64">
                  <c:v>73.139974779319033</c:v>
                </c:pt>
                <c:pt idx="65">
                  <c:v>73.316519546027735</c:v>
                </c:pt>
                <c:pt idx="66">
                  <c:v>75.931063472047072</c:v>
                </c:pt>
                <c:pt idx="67">
                  <c:v>79.840269020596892</c:v>
                </c:pt>
                <c:pt idx="68">
                  <c:v>78.965952080706188</c:v>
                </c:pt>
                <c:pt idx="69">
                  <c:v>81.90836485918453</c:v>
                </c:pt>
                <c:pt idx="70">
                  <c:v>83.10214375788145</c:v>
                </c:pt>
                <c:pt idx="71">
                  <c:v>83.236654056326188</c:v>
                </c:pt>
                <c:pt idx="72">
                  <c:v>82.480033627574613</c:v>
                </c:pt>
                <c:pt idx="73">
                  <c:v>80.992013451029848</c:v>
                </c:pt>
                <c:pt idx="74">
                  <c:v>79.739386296763342</c:v>
                </c:pt>
                <c:pt idx="75">
                  <c:v>80.050441361916768</c:v>
                </c:pt>
                <c:pt idx="76">
                  <c:v>83.32072299285413</c:v>
                </c:pt>
                <c:pt idx="77">
                  <c:v>86.069777217318205</c:v>
                </c:pt>
                <c:pt idx="78">
                  <c:v>80.765027322404364</c:v>
                </c:pt>
                <c:pt idx="79">
                  <c:v>78.108448928121049</c:v>
                </c:pt>
                <c:pt idx="80">
                  <c:v>81.050861706599406</c:v>
                </c:pt>
                <c:pt idx="81">
                  <c:v>83.060109289617472</c:v>
                </c:pt>
                <c:pt idx="82">
                  <c:v>82.698612862547293</c:v>
                </c:pt>
                <c:pt idx="83">
                  <c:v>82.791088692728039</c:v>
                </c:pt>
                <c:pt idx="84">
                  <c:v>80.11769651113913</c:v>
                </c:pt>
                <c:pt idx="85">
                  <c:v>81.832702816309379</c:v>
                </c:pt>
                <c:pt idx="86">
                  <c:v>85.052543085329972</c:v>
                </c:pt>
                <c:pt idx="87">
                  <c:v>84.741488020176533</c:v>
                </c:pt>
                <c:pt idx="88">
                  <c:v>82.168978562421174</c:v>
                </c:pt>
                <c:pt idx="89">
                  <c:v>80.84068936527953</c:v>
                </c:pt>
                <c:pt idx="90">
                  <c:v>81.580496006725525</c:v>
                </c:pt>
                <c:pt idx="91">
                  <c:v>81.479613282891975</c:v>
                </c:pt>
                <c:pt idx="92">
                  <c:v>82.606137032366547</c:v>
                </c:pt>
                <c:pt idx="93">
                  <c:v>82.362337116435469</c:v>
                </c:pt>
                <c:pt idx="94">
                  <c:v>89.861286254728881</c:v>
                </c:pt>
                <c:pt idx="95">
                  <c:v>91.029844472467431</c:v>
                </c:pt>
                <c:pt idx="96">
                  <c:v>89.079445145018909</c:v>
                </c:pt>
                <c:pt idx="97">
                  <c:v>86.834804539722583</c:v>
                </c:pt>
                <c:pt idx="98">
                  <c:v>83.94283312316098</c:v>
                </c:pt>
                <c:pt idx="99">
                  <c:v>83.564522908785207</c:v>
                </c:pt>
                <c:pt idx="100">
                  <c:v>83.421605716687679</c:v>
                </c:pt>
                <c:pt idx="101">
                  <c:v>87.583018074821368</c:v>
                </c:pt>
                <c:pt idx="102">
                  <c:v>94.955863808322832</c:v>
                </c:pt>
                <c:pt idx="103">
                  <c:v>97.85624211853721</c:v>
                </c:pt>
                <c:pt idx="104">
                  <c:v>99.134089953762086</c:v>
                </c:pt>
                <c:pt idx="105">
                  <c:v>101.56368221941992</c:v>
                </c:pt>
                <c:pt idx="106">
                  <c:v>103.0348886086591</c:v>
                </c:pt>
                <c:pt idx="107">
                  <c:v>107.92770071458595</c:v>
                </c:pt>
                <c:pt idx="108">
                  <c:v>109.68474148802017</c:v>
                </c:pt>
                <c:pt idx="109">
                  <c:v>115.89743589743591</c:v>
                </c:pt>
                <c:pt idx="110">
                  <c:v>123.06010928961749</c:v>
                </c:pt>
                <c:pt idx="111">
                  <c:v>124.50609499789826</c:v>
                </c:pt>
                <c:pt idx="112">
                  <c:v>136.41866330390923</c:v>
                </c:pt>
                <c:pt idx="113">
                  <c:v>133.06431273644387</c:v>
                </c:pt>
                <c:pt idx="114">
                  <c:v>135.33417402269862</c:v>
                </c:pt>
                <c:pt idx="115">
                  <c:v>139.8234552332913</c:v>
                </c:pt>
                <c:pt idx="116">
                  <c:v>138.64649012189994</c:v>
                </c:pt>
                <c:pt idx="117">
                  <c:v>149.41572089113072</c:v>
                </c:pt>
                <c:pt idx="118">
                  <c:v>147.90248003362757</c:v>
                </c:pt>
                <c:pt idx="119">
                  <c:v>153.27448507776376</c:v>
                </c:pt>
                <c:pt idx="120">
                  <c:v>152.67759562841533</c:v>
                </c:pt>
                <c:pt idx="121">
                  <c:v>158.16729718369061</c:v>
                </c:pt>
                <c:pt idx="122">
                  <c:v>159.02480033627572</c:v>
                </c:pt>
                <c:pt idx="123">
                  <c:v>161.47120638923917</c:v>
                </c:pt>
                <c:pt idx="124">
                  <c:v>161.0928961748634</c:v>
                </c:pt>
                <c:pt idx="125">
                  <c:v>162.76586801176967</c:v>
                </c:pt>
                <c:pt idx="126">
                  <c:v>160.52963430012611</c:v>
                </c:pt>
                <c:pt idx="127">
                  <c:v>159.6469104665826</c:v>
                </c:pt>
                <c:pt idx="128">
                  <c:v>158.20933165195459</c:v>
                </c:pt>
                <c:pt idx="129">
                  <c:v>161.13493064312735</c:v>
                </c:pt>
                <c:pt idx="130">
                  <c:v>163.12736443883983</c:v>
                </c:pt>
                <c:pt idx="131">
                  <c:v>145.80916351408155</c:v>
                </c:pt>
                <c:pt idx="132">
                  <c:v>147.5241698192518</c:v>
                </c:pt>
                <c:pt idx="133">
                  <c:v>142.74905422446406</c:v>
                </c:pt>
                <c:pt idx="134">
                  <c:v>145.06935687263555</c:v>
                </c:pt>
                <c:pt idx="135">
                  <c:v>143.61496427070196</c:v>
                </c:pt>
                <c:pt idx="136">
                  <c:v>134.08995376208489</c:v>
                </c:pt>
                <c:pt idx="137">
                  <c:v>136.13282891971417</c:v>
                </c:pt>
                <c:pt idx="138">
                  <c:v>139.18453131567884</c:v>
                </c:pt>
                <c:pt idx="139">
                  <c:v>143.49726775956285</c:v>
                </c:pt>
                <c:pt idx="140">
                  <c:v>146.84321143337536</c:v>
                </c:pt>
                <c:pt idx="141">
                  <c:v>148.04539722572508</c:v>
                </c:pt>
                <c:pt idx="142">
                  <c:v>146.00252206809583</c:v>
                </c:pt>
                <c:pt idx="143">
                  <c:v>147.86044556536359</c:v>
                </c:pt>
                <c:pt idx="144">
                  <c:v>148.39848675914251</c:v>
                </c:pt>
                <c:pt idx="145">
                  <c:v>154.67843631778058</c:v>
                </c:pt>
                <c:pt idx="146">
                  <c:v>162.00084068936528</c:v>
                </c:pt>
                <c:pt idx="147">
                  <c:v>172.76166456494323</c:v>
                </c:pt>
                <c:pt idx="148">
                  <c:v>176.0403530895334</c:v>
                </c:pt>
                <c:pt idx="149">
                  <c:v>169.4745691467003</c:v>
                </c:pt>
                <c:pt idx="150">
                  <c:v>166.6078184110971</c:v>
                </c:pt>
                <c:pt idx="151">
                  <c:v>158.29340058848254</c:v>
                </c:pt>
                <c:pt idx="152">
                  <c:v>162.25304749894914</c:v>
                </c:pt>
                <c:pt idx="153">
                  <c:v>168.92812105926859</c:v>
                </c:pt>
                <c:pt idx="154">
                  <c:v>167.00294241277848</c:v>
                </c:pt>
                <c:pt idx="155">
                  <c:v>166.45649432534677</c:v>
                </c:pt>
                <c:pt idx="156">
                  <c:v>170.73560319461959</c:v>
                </c:pt>
                <c:pt idx="157">
                  <c:v>169.35687263556113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D7-431A-A408-49B0A06BDB6D}"/>
            </c:ext>
          </c:extLst>
        </c:ser>
        <c:ser>
          <c:idx val="4"/>
          <c:order val="4"/>
          <c:tx>
            <c:strRef>
              <c:f>'Parámetros y resultados'!$BE$6</c:f>
              <c:strCache>
                <c:ptCount val="1"/>
                <c:pt idx="0">
                  <c:v>Precio Diesel en $/lts</c:v>
                </c:pt>
              </c:strCache>
            </c:strRef>
          </c:tx>
          <c:spPr>
            <a:ln w="19050" cap="rnd">
              <a:solidFill>
                <a:schemeClr val="accent3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resultados'!$BE$7:$BE$164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98.49206563592594</c:v>
                </c:pt>
                <c:pt idx="2">
                  <c:v>105.50745290658732</c:v>
                </c:pt>
                <c:pt idx="3">
                  <c:v>106.17068952766613</c:v>
                </c:pt>
                <c:pt idx="4">
                  <c:v>103.96318928699431</c:v>
                </c:pt>
                <c:pt idx="5">
                  <c:v>93.73220800827869</c:v>
                </c:pt>
                <c:pt idx="6">
                  <c:v>89.582958026811468</c:v>
                </c:pt>
                <c:pt idx="7">
                  <c:v>94.830535772919831</c:v>
                </c:pt>
                <c:pt idx="8">
                  <c:v>100.76729761317382</c:v>
                </c:pt>
                <c:pt idx="9">
                  <c:v>100.30055286839401</c:v>
                </c:pt>
                <c:pt idx="10">
                  <c:v>97.064603908870865</c:v>
                </c:pt>
                <c:pt idx="11">
                  <c:v>95.283124088070522</c:v>
                </c:pt>
                <c:pt idx="12">
                  <c:v>94.256140311493013</c:v>
                </c:pt>
                <c:pt idx="13">
                  <c:v>98.238599385389108</c:v>
                </c:pt>
                <c:pt idx="14">
                  <c:v>98.175606091574508</c:v>
                </c:pt>
                <c:pt idx="15">
                  <c:v>93.128634074520647</c:v>
                </c:pt>
                <c:pt idx="16">
                  <c:v>90.71182600526673</c:v>
                </c:pt>
                <c:pt idx="17">
                  <c:v>95.614023529932808</c:v>
                </c:pt>
                <c:pt idx="18">
                  <c:v>98.570250994689658</c:v>
                </c:pt>
                <c:pt idx="19">
                  <c:v>102.97084989190117</c:v>
                </c:pt>
                <c:pt idx="20">
                  <c:v>103.41854396180292</c:v>
                </c:pt>
                <c:pt idx="21">
                  <c:v>99.272398439108755</c:v>
                </c:pt>
                <c:pt idx="22">
                  <c:v>99.978627017031627</c:v>
                </c:pt>
                <c:pt idx="23">
                  <c:v>104.23250635835655</c:v>
                </c:pt>
                <c:pt idx="24">
                  <c:v>105.48703278733554</c:v>
                </c:pt>
                <c:pt idx="25">
                  <c:v>107.98106935672934</c:v>
                </c:pt>
                <c:pt idx="26">
                  <c:v>111.63235709918378</c:v>
                </c:pt>
                <c:pt idx="27">
                  <c:v>106.87295682851151</c:v>
                </c:pt>
                <c:pt idx="28">
                  <c:v>108.13985558229533</c:v>
                </c:pt>
                <c:pt idx="29">
                  <c:v>106.03978592955453</c:v>
                </c:pt>
                <c:pt idx="30">
                  <c:v>108.78822457457531</c:v>
                </c:pt>
                <c:pt idx="31">
                  <c:v>108.6115534421416</c:v>
                </c:pt>
                <c:pt idx="32">
                  <c:v>108.740269696377</c:v>
                </c:pt>
                <c:pt idx="33">
                  <c:v>103.41351294235012</c:v>
                </c:pt>
                <c:pt idx="34">
                  <c:v>95.767996412482859</c:v>
                </c:pt>
                <c:pt idx="35">
                  <c:v>85.290579119909594</c:v>
                </c:pt>
                <c:pt idx="36">
                  <c:v>68.004854938188316</c:v>
                </c:pt>
                <c:pt idx="37">
                  <c:v>70.601247704717892</c:v>
                </c:pt>
                <c:pt idx="38">
                  <c:v>77.074328763425385</c:v>
                </c:pt>
                <c:pt idx="39">
                  <c:v>72.303697538730063</c:v>
                </c:pt>
                <c:pt idx="40">
                  <c:v>79.222785276580183</c:v>
                </c:pt>
                <c:pt idx="41">
                  <c:v>78.777852709702884</c:v>
                </c:pt>
                <c:pt idx="42">
                  <c:v>76.565720559028946</c:v>
                </c:pt>
                <c:pt idx="43">
                  <c:v>71.499537686435573</c:v>
                </c:pt>
                <c:pt idx="44">
                  <c:v>70.05237666140431</c:v>
                </c:pt>
                <c:pt idx="45">
                  <c:v>68.228046584406272</c:v>
                </c:pt>
                <c:pt idx="46">
                  <c:v>67.025211695331706</c:v>
                </c:pt>
                <c:pt idx="47">
                  <c:v>60.851129278880613</c:v>
                </c:pt>
                <c:pt idx="48">
                  <c:v>52.08747816808431</c:v>
                </c:pt>
                <c:pt idx="49">
                  <c:v>48.833483977379458</c:v>
                </c:pt>
                <c:pt idx="50">
                  <c:v>52.397826172791049</c:v>
                </c:pt>
                <c:pt idx="51">
                  <c:v>53.662373194628501</c:v>
                </c:pt>
                <c:pt idx="52">
                  <c:v>60.456044965478604</c:v>
                </c:pt>
                <c:pt idx="53">
                  <c:v>68.383668954977423</c:v>
                </c:pt>
                <c:pt idx="54">
                  <c:v>64.267341356346634</c:v>
                </c:pt>
                <c:pt idx="55">
                  <c:v>58.358397939797399</c:v>
                </c:pt>
                <c:pt idx="56">
                  <c:v>64.485608234952537</c:v>
                </c:pt>
                <c:pt idx="57">
                  <c:v>67.303365188305079</c:v>
                </c:pt>
                <c:pt idx="58">
                  <c:v>66.196773636847112</c:v>
                </c:pt>
                <c:pt idx="59">
                  <c:v>98.238599385389108</c:v>
                </c:pt>
                <c:pt idx="60">
                  <c:v>73.984329533229726</c:v>
                </c:pt>
                <c:pt idx="61">
                  <c:v>70.784348247652545</c:v>
                </c:pt>
                <c:pt idx="62">
                  <c:v>69.572595740503729</c:v>
                </c:pt>
                <c:pt idx="63">
                  <c:v>69.560957175446617</c:v>
                </c:pt>
                <c:pt idx="64">
                  <c:v>67.537958895844767</c:v>
                </c:pt>
                <c:pt idx="65">
                  <c:v>66.898884025246929</c:v>
                </c:pt>
                <c:pt idx="66">
                  <c:v>64.535263462604973</c:v>
                </c:pt>
                <c:pt idx="67">
                  <c:v>69.096696936151019</c:v>
                </c:pt>
                <c:pt idx="68">
                  <c:v>72.712418427860754</c:v>
                </c:pt>
                <c:pt idx="69">
                  <c:v>74.21316275775483</c:v>
                </c:pt>
                <c:pt idx="70">
                  <c:v>77.476135555216189</c:v>
                </c:pt>
                <c:pt idx="71">
                  <c:v>80.40682339198888</c:v>
                </c:pt>
                <c:pt idx="72">
                  <c:v>80.889242416575385</c:v>
                </c:pt>
                <c:pt idx="73">
                  <c:v>79.81022766023105</c:v>
                </c:pt>
                <c:pt idx="74">
                  <c:v>75.974418621403288</c:v>
                </c:pt>
                <c:pt idx="75">
                  <c:v>80.056379764861063</c:v>
                </c:pt>
                <c:pt idx="76">
                  <c:v>87.729521590282431</c:v>
                </c:pt>
                <c:pt idx="77">
                  <c:v>91.133334941904323</c:v>
                </c:pt>
                <c:pt idx="78">
                  <c:v>91.22154513324277</c:v>
                </c:pt>
                <c:pt idx="79">
                  <c:v>91.509740016198734</c:v>
                </c:pt>
                <c:pt idx="80">
                  <c:v>98.037894116778972</c:v>
                </c:pt>
                <c:pt idx="81">
                  <c:v>103.48002351820811</c:v>
                </c:pt>
                <c:pt idx="82">
                  <c:v>99.24026837463073</c:v>
                </c:pt>
                <c:pt idx="83">
                  <c:v>84.761119648921095</c:v>
                </c:pt>
                <c:pt idx="84">
                  <c:v>79.357051466697868</c:v>
                </c:pt>
                <c:pt idx="85">
                  <c:v>82.752526290856281</c:v>
                </c:pt>
                <c:pt idx="86">
                  <c:v>87.379301468374649</c:v>
                </c:pt>
                <c:pt idx="87">
                  <c:v>88.918313008949042</c:v>
                </c:pt>
                <c:pt idx="88">
                  <c:v>92.522503136855477</c:v>
                </c:pt>
                <c:pt idx="89">
                  <c:v>87.274929955345854</c:v>
                </c:pt>
                <c:pt idx="90">
                  <c:v>86.431728080345565</c:v>
                </c:pt>
                <c:pt idx="91">
                  <c:v>86.832808240584811</c:v>
                </c:pt>
                <c:pt idx="92">
                  <c:v>88.773841720968889</c:v>
                </c:pt>
                <c:pt idx="93">
                  <c:v>91.798001410349116</c:v>
                </c:pt>
                <c:pt idx="94">
                  <c:v>93.795229156095857</c:v>
                </c:pt>
                <c:pt idx="95">
                  <c:v>98.917249163567789</c:v>
                </c:pt>
                <c:pt idx="96">
                  <c:v>99.860978404356644</c:v>
                </c:pt>
                <c:pt idx="97">
                  <c:v>88.83715298230544</c:v>
                </c:pt>
                <c:pt idx="98">
                  <c:v>79.059954323065142</c:v>
                </c:pt>
                <c:pt idx="99">
                  <c:v>57.152976973710778</c:v>
                </c:pt>
                <c:pt idx="100">
                  <c:v>47.657271957423802</c:v>
                </c:pt>
                <c:pt idx="101">
                  <c:v>55.927968808085957</c:v>
                </c:pt>
                <c:pt idx="102">
                  <c:v>64.416009430535411</c:v>
                </c:pt>
                <c:pt idx="103">
                  <c:v>65.602687396460695</c:v>
                </c:pt>
                <c:pt idx="104">
                  <c:v>62.080594022407155</c:v>
                </c:pt>
                <c:pt idx="105">
                  <c:v>59.902488875002689</c:v>
                </c:pt>
                <c:pt idx="106">
                  <c:v>60.451386537085206</c:v>
                </c:pt>
                <c:pt idx="107">
                  <c:v>68.39479592586197</c:v>
                </c:pt>
                <c:pt idx="108">
                  <c:v>72.299689527839774</c:v>
                </c:pt>
                <c:pt idx="109">
                  <c:v>80.062628908842072</c:v>
                </c:pt>
                <c:pt idx="110">
                  <c:v>90.282057849904092</c:v>
                </c:pt>
                <c:pt idx="111">
                  <c:v>88.555227715009181</c:v>
                </c:pt>
                <c:pt idx="112">
                  <c:v>93.090334284135764</c:v>
                </c:pt>
                <c:pt idx="113">
                  <c:v>100.71609254535655</c:v>
                </c:pt>
                <c:pt idx="114">
                  <c:v>105.92295109151306</c:v>
                </c:pt>
                <c:pt idx="115">
                  <c:v>108.19244794213931</c:v>
                </c:pt>
                <c:pt idx="116">
                  <c:v>110.80861489972006</c:v>
                </c:pt>
                <c:pt idx="117">
                  <c:v>126.8080296785312</c:v>
                </c:pt>
                <c:pt idx="118">
                  <c:v>135.11530388122691</c:v>
                </c:pt>
                <c:pt idx="119">
                  <c:v>126.06342943943807</c:v>
                </c:pt>
                <c:pt idx="120">
                  <c:v>136.12710989503708</c:v>
                </c:pt>
                <c:pt idx="121">
                  <c:v>149.57754045271648</c:v>
                </c:pt>
                <c:pt idx="122">
                  <c:v>176.33707140826166</c:v>
                </c:pt>
                <c:pt idx="123">
                  <c:v>200.51925951407773</c:v>
                </c:pt>
                <c:pt idx="124">
                  <c:v>229.80580843658856</c:v>
                </c:pt>
                <c:pt idx="125">
                  <c:v>231.85639074955651</c:v>
                </c:pt>
                <c:pt idx="126">
                  <c:v>248.63775564875078</c:v>
                </c:pt>
                <c:pt idx="127">
                  <c:v>218.3452355008221</c:v>
                </c:pt>
                <c:pt idx="128">
                  <c:v>221.54941739227127</c:v>
                </c:pt>
                <c:pt idx="129">
                  <c:v>230.99867951183927</c:v>
                </c:pt>
                <c:pt idx="130">
                  <c:v>231.18048399859808</c:v>
                </c:pt>
                <c:pt idx="131">
                  <c:v>183.39650868558394</c:v>
                </c:pt>
                <c:pt idx="132">
                  <c:v>180.65850842878555</c:v>
                </c:pt>
                <c:pt idx="133">
                  <c:v>165.29109019232743</c:v>
                </c:pt>
                <c:pt idx="134">
                  <c:v>151.00788915037552</c:v>
                </c:pt>
                <c:pt idx="135">
                  <c:v>145.16398126512371</c:v>
                </c:pt>
                <c:pt idx="136">
                  <c:v>129.17782592844799</c:v>
                </c:pt>
                <c:pt idx="137">
                  <c:v>127.31843764511422</c:v>
                </c:pt>
                <c:pt idx="138">
                  <c:v>135.21439589365474</c:v>
                </c:pt>
                <c:pt idx="139">
                  <c:v>165.54639393377769</c:v>
                </c:pt>
                <c:pt idx="140">
                  <c:v>186.74767634455398</c:v>
                </c:pt>
                <c:pt idx="141">
                  <c:v>192.82498561638079</c:v>
                </c:pt>
                <c:pt idx="142">
                  <c:v>174.93286009981111</c:v>
                </c:pt>
                <c:pt idx="143">
                  <c:v>152.5360955409634</c:v>
                </c:pt>
                <c:pt idx="144">
                  <c:v>153.46618712796428</c:v>
                </c:pt>
                <c:pt idx="145">
                  <c:v>175.56891638398514</c:v>
                </c:pt>
                <c:pt idx="146">
                  <c:v>176.70827733227833</c:v>
                </c:pt>
                <c:pt idx="147">
                  <c:v>175.19530500856294</c:v>
                </c:pt>
                <c:pt idx="148">
                  <c:v>157.70415321092815</c:v>
                </c:pt>
                <c:pt idx="149">
                  <c:v>151.20565902467496</c:v>
                </c:pt>
                <c:pt idx="150">
                  <c:v>162.78333282656101</c:v>
                </c:pt>
                <c:pt idx="151">
                  <c:v>150.64358705233875</c:v>
                </c:pt>
                <c:pt idx="152">
                  <c:v>138.51084890767913</c:v>
                </c:pt>
                <c:pt idx="153">
                  <c:v>138.92419338601601</c:v>
                </c:pt>
                <c:pt idx="154">
                  <c:v>143.45743188419962</c:v>
                </c:pt>
                <c:pt idx="155">
                  <c:v>147.13136102125048</c:v>
                </c:pt>
                <c:pt idx="156">
                  <c:v>158.1329138425948</c:v>
                </c:pt>
                <c:pt idx="157">
                  <c:v>159.68756473157538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4D7-431A-A408-49B0A06BDB6D}"/>
            </c:ext>
          </c:extLst>
        </c:ser>
        <c:ser>
          <c:idx val="6"/>
          <c:order val="5"/>
          <c:tx>
            <c:strRef>
              <c:f>'Parámetros y resultados'!$BH$6</c:f>
              <c:strCache>
                <c:ptCount val="1"/>
                <c:pt idx="0">
                  <c:v>SEN CD</c:v>
                </c:pt>
              </c:strCache>
            </c:strRef>
          </c:tx>
          <c:spPr>
            <a:ln w="158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resultados'!$BH$7:$BH$164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102.03471849362401</c:v>
                </c:pt>
                <c:pt idx="2">
                  <c:v>102.51181861141878</c:v>
                </c:pt>
                <c:pt idx="3">
                  <c:v>101.168941221312</c:v>
                </c:pt>
                <c:pt idx="4">
                  <c:v>99.615886643866759</c:v>
                </c:pt>
                <c:pt idx="5">
                  <c:v>96.757968182615443</c:v>
                </c:pt>
                <c:pt idx="6">
                  <c:v>97.770370560420758</c:v>
                </c:pt>
                <c:pt idx="7">
                  <c:v>97.017894554326844</c:v>
                </c:pt>
                <c:pt idx="8">
                  <c:v>100.29463731623972</c:v>
                </c:pt>
                <c:pt idx="9">
                  <c:v>100.65589782097504</c:v>
                </c:pt>
                <c:pt idx="10">
                  <c:v>98.689637393871692</c:v>
                </c:pt>
                <c:pt idx="11">
                  <c:v>100.60234885176999</c:v>
                </c:pt>
                <c:pt idx="12">
                  <c:v>101.42172995734069</c:v>
                </c:pt>
                <c:pt idx="13">
                  <c:v>101.67526484458614</c:v>
                </c:pt>
                <c:pt idx="14">
                  <c:v>99.521504242564959</c:v>
                </c:pt>
                <c:pt idx="15">
                  <c:v>96.721758556241014</c:v>
                </c:pt>
                <c:pt idx="16">
                  <c:v>96.863397836814499</c:v>
                </c:pt>
                <c:pt idx="17">
                  <c:v>96.045327730291504</c:v>
                </c:pt>
                <c:pt idx="18">
                  <c:v>95.627485992411351</c:v>
                </c:pt>
                <c:pt idx="19">
                  <c:v>97.73068869763128</c:v>
                </c:pt>
                <c:pt idx="20">
                  <c:v>97.822817299361077</c:v>
                </c:pt>
                <c:pt idx="21">
                  <c:v>97.959970755714821</c:v>
                </c:pt>
                <c:pt idx="22">
                  <c:v>97.705401991537428</c:v>
                </c:pt>
                <c:pt idx="23">
                  <c:v>99.203160274681693</c:v>
                </c:pt>
                <c:pt idx="24">
                  <c:v>100.0655288701041</c:v>
                </c:pt>
                <c:pt idx="25">
                  <c:v>99.674179282997898</c:v>
                </c:pt>
                <c:pt idx="26">
                  <c:v>97.430559402188692</c:v>
                </c:pt>
                <c:pt idx="27">
                  <c:v>97.659810571875497</c:v>
                </c:pt>
                <c:pt idx="28">
                  <c:v>99.039695200838509</c:v>
                </c:pt>
                <c:pt idx="29">
                  <c:v>98.527406340641477</c:v>
                </c:pt>
                <c:pt idx="30">
                  <c:v>100.76291597810129</c:v>
                </c:pt>
                <c:pt idx="31">
                  <c:v>100.52607835939055</c:v>
                </c:pt>
                <c:pt idx="32">
                  <c:v>100.11405545947861</c:v>
                </c:pt>
                <c:pt idx="33">
                  <c:v>99.230586894691612</c:v>
                </c:pt>
                <c:pt idx="34">
                  <c:v>99.044041618110796</c:v>
                </c:pt>
                <c:pt idx="35">
                  <c:v>97.996972806209996</c:v>
                </c:pt>
                <c:pt idx="36">
                  <c:v>95.062304509213789</c:v>
                </c:pt>
                <c:pt idx="37">
                  <c:v>94.361930054008283</c:v>
                </c:pt>
                <c:pt idx="38">
                  <c:v>96.022914954861761</c:v>
                </c:pt>
                <c:pt idx="39">
                  <c:v>96.712323094980519</c:v>
                </c:pt>
                <c:pt idx="40">
                  <c:v>98.401839810780885</c:v>
                </c:pt>
                <c:pt idx="41">
                  <c:v>96.198477737902408</c:v>
                </c:pt>
                <c:pt idx="42">
                  <c:v>94.395438185062972</c:v>
                </c:pt>
                <c:pt idx="43">
                  <c:v>92.527120990192785</c:v>
                </c:pt>
                <c:pt idx="44">
                  <c:v>93.634469633627162</c:v>
                </c:pt>
                <c:pt idx="45">
                  <c:v>93.678956058206523</c:v>
                </c:pt>
                <c:pt idx="46">
                  <c:v>91.425257301617492</c:v>
                </c:pt>
                <c:pt idx="47">
                  <c:v>90.447125761710566</c:v>
                </c:pt>
                <c:pt idx="48">
                  <c:v>90.430504885111986</c:v>
                </c:pt>
                <c:pt idx="49">
                  <c:v>91.166648068322431</c:v>
                </c:pt>
                <c:pt idx="50">
                  <c:v>93.401369925694624</c:v>
                </c:pt>
                <c:pt idx="51">
                  <c:v>93.098922128864331</c:v>
                </c:pt>
                <c:pt idx="52">
                  <c:v>92.68425018679892</c:v>
                </c:pt>
                <c:pt idx="53">
                  <c:v>92.310971733310211</c:v>
                </c:pt>
                <c:pt idx="54">
                  <c:v>93.694810107910754</c:v>
                </c:pt>
                <c:pt idx="55">
                  <c:v>93.461033722521378</c:v>
                </c:pt>
                <c:pt idx="56">
                  <c:v>93.1491813399129</c:v>
                </c:pt>
                <c:pt idx="57">
                  <c:v>93.543437111197051</c:v>
                </c:pt>
                <c:pt idx="58">
                  <c:v>97.727238792237998</c:v>
                </c:pt>
                <c:pt idx="59">
                  <c:v>101.67526484458614</c:v>
                </c:pt>
                <c:pt idx="60">
                  <c:v>100.51814374333736</c:v>
                </c:pt>
                <c:pt idx="61">
                  <c:v>100.20396042001664</c:v>
                </c:pt>
                <c:pt idx="62">
                  <c:v>100.90525662286916</c:v>
                </c:pt>
                <c:pt idx="63">
                  <c:v>99.860424036915248</c:v>
                </c:pt>
                <c:pt idx="64">
                  <c:v>100.21595274799027</c:v>
                </c:pt>
                <c:pt idx="65">
                  <c:v>100.37413371252141</c:v>
                </c:pt>
                <c:pt idx="66">
                  <c:v>102.08296957202478</c:v>
                </c:pt>
                <c:pt idx="67">
                  <c:v>104.17378428905596</c:v>
                </c:pt>
                <c:pt idx="68">
                  <c:v>103.76326730076903</c:v>
                </c:pt>
                <c:pt idx="69">
                  <c:v>105.58226463016206</c:v>
                </c:pt>
                <c:pt idx="70">
                  <c:v>106.50766288201254</c:v>
                </c:pt>
                <c:pt idx="71">
                  <c:v>106.97175664821862</c:v>
                </c:pt>
                <c:pt idx="72">
                  <c:v>106.91021268256466</c:v>
                </c:pt>
                <c:pt idx="73">
                  <c:v>106.05142742414557</c:v>
                </c:pt>
                <c:pt idx="74">
                  <c:v>105.70746694416538</c:v>
                </c:pt>
                <c:pt idx="75">
                  <c:v>106.02168142404565</c:v>
                </c:pt>
                <c:pt idx="76">
                  <c:v>107.77552339214493</c:v>
                </c:pt>
                <c:pt idx="77">
                  <c:v>109.28560113290349</c:v>
                </c:pt>
                <c:pt idx="78">
                  <c:v>106.96611103663531</c:v>
                </c:pt>
                <c:pt idx="79">
                  <c:v>105.7265638938371</c:v>
                </c:pt>
                <c:pt idx="80">
                  <c:v>107.80053807991241</c:v>
                </c:pt>
                <c:pt idx="81">
                  <c:v>108.73319288197513</c:v>
                </c:pt>
                <c:pt idx="82">
                  <c:v>108.76902107177736</c:v>
                </c:pt>
                <c:pt idx="83">
                  <c:v>108.9006630398585</c:v>
                </c:pt>
                <c:pt idx="84">
                  <c:v>107.86439941742846</c:v>
                </c:pt>
                <c:pt idx="85">
                  <c:v>108.70621903974663</c:v>
                </c:pt>
                <c:pt idx="86">
                  <c:v>110.78408014321043</c:v>
                </c:pt>
                <c:pt idx="87">
                  <c:v>110.94169542183029</c:v>
                </c:pt>
                <c:pt idx="88">
                  <c:v>110.11731383854234</c:v>
                </c:pt>
                <c:pt idx="89">
                  <c:v>109.3734592814065</c:v>
                </c:pt>
                <c:pt idx="90">
                  <c:v>109.95238946741351</c:v>
                </c:pt>
                <c:pt idx="91">
                  <c:v>109.82988761830265</c:v>
                </c:pt>
                <c:pt idx="92">
                  <c:v>110.48054787293471</c:v>
                </c:pt>
                <c:pt idx="93">
                  <c:v>110.58786964802908</c:v>
                </c:pt>
                <c:pt idx="94">
                  <c:v>114.60292489551333</c:v>
                </c:pt>
                <c:pt idx="95">
                  <c:v>115.62420987474243</c:v>
                </c:pt>
                <c:pt idx="96">
                  <c:v>115.21987313418926</c:v>
                </c:pt>
                <c:pt idx="97">
                  <c:v>114.14901460831041</c:v>
                </c:pt>
                <c:pt idx="98">
                  <c:v>113.33329639032189</c:v>
                </c:pt>
                <c:pt idx="99">
                  <c:v>112.59648463250217</c:v>
                </c:pt>
                <c:pt idx="100">
                  <c:v>112.23237079948863</c:v>
                </c:pt>
                <c:pt idx="101">
                  <c:v>114.25337127229369</c:v>
                </c:pt>
                <c:pt idx="102">
                  <c:v>118.29286876381929</c:v>
                </c:pt>
                <c:pt idx="103">
                  <c:v>119.8775084467686</c:v>
                </c:pt>
                <c:pt idx="104">
                  <c:v>121.08880446592519</c:v>
                </c:pt>
                <c:pt idx="105">
                  <c:v>122.65488943756739</c:v>
                </c:pt>
                <c:pt idx="106">
                  <c:v>123.68820020756705</c:v>
                </c:pt>
                <c:pt idx="107">
                  <c:v>126.3928071323687</c:v>
                </c:pt>
                <c:pt idx="108">
                  <c:v>127.95790221434915</c:v>
                </c:pt>
                <c:pt idx="109">
                  <c:v>131.10686522558615</c:v>
                </c:pt>
                <c:pt idx="110">
                  <c:v>135.55435908192558</c:v>
                </c:pt>
                <c:pt idx="111">
                  <c:v>136.46249758922698</c:v>
                </c:pt>
                <c:pt idx="112">
                  <c:v>142.53325633688365</c:v>
                </c:pt>
                <c:pt idx="113">
                  <c:v>141.28910951648942</c:v>
                </c:pt>
                <c:pt idx="114">
                  <c:v>143.46169527966478</c:v>
                </c:pt>
                <c:pt idx="115">
                  <c:v>146.08200245468583</c:v>
                </c:pt>
                <c:pt idx="116">
                  <c:v>145.93603032916428</c:v>
                </c:pt>
                <c:pt idx="117">
                  <c:v>152.06165611918402</c:v>
                </c:pt>
                <c:pt idx="118">
                  <c:v>152.01648159743399</c:v>
                </c:pt>
                <c:pt idx="119">
                  <c:v>155.76003358575275</c:v>
                </c:pt>
                <c:pt idx="120">
                  <c:v>156.64127499171659</c:v>
                </c:pt>
                <c:pt idx="121">
                  <c:v>159.49862946134152</c:v>
                </c:pt>
                <c:pt idx="122">
                  <c:v>161.04214867771876</c:v>
                </c:pt>
                <c:pt idx="123">
                  <c:v>163.27783711644648</c:v>
                </c:pt>
                <c:pt idx="124">
                  <c:v>164.14786873521916</c:v>
                </c:pt>
                <c:pt idx="125">
                  <c:v>165.7386713396686</c:v>
                </c:pt>
                <c:pt idx="126">
                  <c:v>166.28863568350226</c:v>
                </c:pt>
                <c:pt idx="127">
                  <c:v>166.51185394129345</c:v>
                </c:pt>
                <c:pt idx="128">
                  <c:v>166.29269887331861</c:v>
                </c:pt>
                <c:pt idx="129">
                  <c:v>168.54448394885196</c:v>
                </c:pt>
                <c:pt idx="130">
                  <c:v>169.63539751854915</c:v>
                </c:pt>
                <c:pt idx="131">
                  <c:v>161.53938366342612</c:v>
                </c:pt>
                <c:pt idx="132">
                  <c:v>163.40891164626319</c:v>
                </c:pt>
                <c:pt idx="133">
                  <c:v>160.79502805848577</c:v>
                </c:pt>
                <c:pt idx="134">
                  <c:v>162.671063407269</c:v>
                </c:pt>
                <c:pt idx="135">
                  <c:v>162.21737013476528</c:v>
                </c:pt>
                <c:pt idx="136">
                  <c:v>157.52566292919931</c:v>
                </c:pt>
                <c:pt idx="137">
                  <c:v>158.80787151475718</c:v>
                </c:pt>
                <c:pt idx="138">
                  <c:v>160.7069280160141</c:v>
                </c:pt>
                <c:pt idx="139">
                  <c:v>163.02305177972676</c:v>
                </c:pt>
                <c:pt idx="140">
                  <c:v>165.7283094459772</c:v>
                </c:pt>
                <c:pt idx="141">
                  <c:v>166.79865869178357</c:v>
                </c:pt>
                <c:pt idx="142">
                  <c:v>165.85866883159758</c:v>
                </c:pt>
                <c:pt idx="143">
                  <c:v>167.13466421130582</c:v>
                </c:pt>
                <c:pt idx="144">
                  <c:v>168.48986755466217</c:v>
                </c:pt>
                <c:pt idx="145">
                  <c:v>171.95090794901517</c:v>
                </c:pt>
                <c:pt idx="146">
                  <c:v>176.19970154851583</c:v>
                </c:pt>
                <c:pt idx="147">
                  <c:v>181.56111814413714</c:v>
                </c:pt>
                <c:pt idx="148">
                  <c:v>183.28038034106757</c:v>
                </c:pt>
                <c:pt idx="149">
                  <c:v>181.00375063595965</c:v>
                </c:pt>
                <c:pt idx="150">
                  <c:v>181.20244296596783</c:v>
                </c:pt>
                <c:pt idx="151">
                  <c:v>177.38558888327583</c:v>
                </c:pt>
                <c:pt idx="152">
                  <c:v>179.68168677170615</c:v>
                </c:pt>
                <c:pt idx="153">
                  <c:v>183.68138392843764</c:v>
                </c:pt>
                <c:pt idx="154">
                  <c:v>183.21466765079185</c:v>
                </c:pt>
                <c:pt idx="155">
                  <c:v>183.51209071893783</c:v>
                </c:pt>
                <c:pt idx="156">
                  <c:v>187.2257896479104</c:v>
                </c:pt>
                <c:pt idx="157">
                  <c:v>186.40976868731221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4D7-431A-A408-49B0A06BDB6D}"/>
            </c:ext>
          </c:extLst>
        </c:ser>
        <c:ser>
          <c:idx val="7"/>
          <c:order val="6"/>
          <c:tx>
            <c:strRef>
              <c:f>'Parámetros y resultados'!$BI$6</c:f>
              <c:strCache>
                <c:ptCount val="1"/>
                <c:pt idx="0">
                  <c:v>SEN LD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resultados'!$BI$7:$BI$164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101.17171591680089</c:v>
                </c:pt>
                <c:pt idx="2">
                  <c:v>102.91180225658053</c:v>
                </c:pt>
                <c:pt idx="3">
                  <c:v>102.14670807761922</c:v>
                </c:pt>
                <c:pt idx="4">
                  <c:v>100.58555888856939</c:v>
                </c:pt>
                <c:pt idx="5">
                  <c:v>96.539075886202653</c:v>
                </c:pt>
                <c:pt idx="6">
                  <c:v>96.407021271339772</c:v>
                </c:pt>
                <c:pt idx="7">
                  <c:v>96.967168824890663</c:v>
                </c:pt>
                <c:pt idx="8">
                  <c:v>100.52458114028305</c:v>
                </c:pt>
                <c:pt idx="9">
                  <c:v>100.75252941778656</c:v>
                </c:pt>
                <c:pt idx="10">
                  <c:v>98.681746442915681</c:v>
                </c:pt>
                <c:pt idx="11">
                  <c:v>99.611056775129612</c:v>
                </c:pt>
                <c:pt idx="12">
                  <c:v>99.992223444675389</c:v>
                </c:pt>
                <c:pt idx="13">
                  <c:v>100.96926413540389</c:v>
                </c:pt>
                <c:pt idx="14">
                  <c:v>99.510310737906494</c:v>
                </c:pt>
                <c:pt idx="15">
                  <c:v>96.518373419123179</c:v>
                </c:pt>
                <c:pt idx="16">
                  <c:v>96.123500775810967</c:v>
                </c:pt>
                <c:pt idx="17">
                  <c:v>96.584630124613653</c:v>
                </c:pt>
                <c:pt idx="18">
                  <c:v>96.911852466580768</c:v>
                </c:pt>
                <c:pt idx="19">
                  <c:v>99.248379971602361</c:v>
                </c:pt>
                <c:pt idx="20">
                  <c:v>99.47279155624652</c:v>
                </c:pt>
                <c:pt idx="21">
                  <c:v>98.760284667858258</c:v>
                </c:pt>
                <c:pt idx="22">
                  <c:v>98.748063694061983</c:v>
                </c:pt>
                <c:pt idx="23">
                  <c:v>100.67269308310229</c:v>
                </c:pt>
                <c:pt idx="24">
                  <c:v>101.52413890819253</c:v>
                </c:pt>
                <c:pt idx="25">
                  <c:v>101.79394788453513</c:v>
                </c:pt>
                <c:pt idx="26">
                  <c:v>101.05937869685565</c:v>
                </c:pt>
                <c:pt idx="27">
                  <c:v>100.36171791830543</c:v>
                </c:pt>
                <c:pt idx="28">
                  <c:v>101.60735601232325</c:v>
                </c:pt>
                <c:pt idx="29">
                  <c:v>100.84452290906549</c:v>
                </c:pt>
                <c:pt idx="30">
                  <c:v>102.92959411486201</c:v>
                </c:pt>
                <c:pt idx="31">
                  <c:v>102.7562550366993</c:v>
                </c:pt>
                <c:pt idx="32">
                  <c:v>102.60610692039617</c:v>
                </c:pt>
                <c:pt idx="33">
                  <c:v>101.10680466736784</c:v>
                </c:pt>
                <c:pt idx="34">
                  <c:v>99.439881377045822</c:v>
                </c:pt>
                <c:pt idx="35">
                  <c:v>96.526652954885336</c:v>
                </c:pt>
                <c:pt idx="36">
                  <c:v>91.035804172515839</c:v>
                </c:pt>
                <c:pt idx="37">
                  <c:v>91.120393264679777</c:v>
                </c:pt>
                <c:pt idx="38">
                  <c:v>93.618173194016208</c:v>
                </c:pt>
                <c:pt idx="39">
                  <c:v>93.206094029959885</c:v>
                </c:pt>
                <c:pt idx="40">
                  <c:v>95.772959766038213</c:v>
                </c:pt>
                <c:pt idx="41">
                  <c:v>94.18925801848296</c:v>
                </c:pt>
                <c:pt idx="42">
                  <c:v>92.539410247669906</c:v>
                </c:pt>
                <c:pt idx="43">
                  <c:v>90.361365756061502</c:v>
                </c:pt>
                <c:pt idx="44">
                  <c:v>90.883848641249671</c:v>
                </c:pt>
                <c:pt idx="45">
                  <c:v>90.622566352758838</c:v>
                </c:pt>
                <c:pt idx="46">
                  <c:v>88.807072843386749</c:v>
                </c:pt>
                <c:pt idx="47">
                  <c:v>86.916076654629009</c:v>
                </c:pt>
                <c:pt idx="48">
                  <c:v>85.197007182623707</c:v>
                </c:pt>
                <c:pt idx="49">
                  <c:v>85.116027944667763</c:v>
                </c:pt>
                <c:pt idx="50">
                  <c:v>87.430283219940193</c:v>
                </c:pt>
                <c:pt idx="51">
                  <c:v>87.512770041488437</c:v>
                </c:pt>
                <c:pt idx="52">
                  <c:v>88.599129237282781</c:v>
                </c:pt>
                <c:pt idx="53">
                  <c:v>89.993118905840561</c:v>
                </c:pt>
                <c:pt idx="54">
                  <c:v>90.17234080087664</c:v>
                </c:pt>
                <c:pt idx="55">
                  <c:v>88.84559466111007</c:v>
                </c:pt>
                <c:pt idx="56">
                  <c:v>89.870139777226058</c:v>
                </c:pt>
                <c:pt idx="57">
                  <c:v>90.740251054182309</c:v>
                </c:pt>
                <c:pt idx="58">
                  <c:v>93.402399252530259</c:v>
                </c:pt>
                <c:pt idx="59">
                  <c:v>100.96926413540389</c:v>
                </c:pt>
                <c:pt idx="60">
                  <c:v>96.874007035699421</c:v>
                </c:pt>
                <c:pt idx="61">
                  <c:v>96.076709050958229</c:v>
                </c:pt>
                <c:pt idx="62">
                  <c:v>96.351262625987857</c:v>
                </c:pt>
                <c:pt idx="63">
                  <c:v>95.664453261114005</c:v>
                </c:pt>
                <c:pt idx="64">
                  <c:v>95.506527421042307</c:v>
                </c:pt>
                <c:pt idx="65">
                  <c:v>95.418097873800562</c:v>
                </c:pt>
                <c:pt idx="66">
                  <c:v>96.146879285704131</c:v>
                </c:pt>
                <c:pt idx="67">
                  <c:v>98.534259409033638</c:v>
                </c:pt>
                <c:pt idx="68">
                  <c:v>98.940340983509245</c:v>
                </c:pt>
                <c:pt idx="69">
                  <c:v>100.56570946238062</c:v>
                </c:pt>
                <c:pt idx="70">
                  <c:v>101.84206868334816</c:v>
                </c:pt>
                <c:pt idx="71">
                  <c:v>102.73589072657251</c:v>
                </c:pt>
                <c:pt idx="72">
                  <c:v>102.85656213297055</c:v>
                </c:pt>
                <c:pt idx="73">
                  <c:v>102.06299765102881</c:v>
                </c:pt>
                <c:pt idx="74">
                  <c:v>101.07718527988897</c:v>
                </c:pt>
                <c:pt idx="75">
                  <c:v>102.15341440382603</c:v>
                </c:pt>
                <c:pt idx="76">
                  <c:v>104.91994065692829</c:v>
                </c:pt>
                <c:pt idx="77">
                  <c:v>106.64652733447872</c:v>
                </c:pt>
                <c:pt idx="78">
                  <c:v>105.096965547254</c:v>
                </c:pt>
                <c:pt idx="79">
                  <c:v>104.3189248879597</c:v>
                </c:pt>
                <c:pt idx="80">
                  <c:v>107.05746034826028</c:v>
                </c:pt>
                <c:pt idx="81">
                  <c:v>108.86535779694815</c:v>
                </c:pt>
                <c:pt idx="82">
                  <c:v>108.03442535825582</c:v>
                </c:pt>
                <c:pt idx="83">
                  <c:v>105.23345258072673</c:v>
                </c:pt>
                <c:pt idx="84">
                  <c:v>103.44684923254363</c:v>
                </c:pt>
                <c:pt idx="85">
                  <c:v>104.72144697448378</c:v>
                </c:pt>
                <c:pt idx="86">
                  <c:v>107.13280317355972</c:v>
                </c:pt>
                <c:pt idx="87">
                  <c:v>107.5746334500938</c:v>
                </c:pt>
                <c:pt idx="88">
                  <c:v>107.76701293140837</c:v>
                </c:pt>
                <c:pt idx="89">
                  <c:v>106.2290519012096</c:v>
                </c:pt>
                <c:pt idx="90">
                  <c:v>106.49882941005316</c:v>
                </c:pt>
                <c:pt idx="91">
                  <c:v>106.54886084217875</c:v>
                </c:pt>
                <c:pt idx="92">
                  <c:v>107.38126809801764</c:v>
                </c:pt>
                <c:pt idx="93">
                  <c:v>108.18539330233149</c:v>
                </c:pt>
                <c:pt idx="94">
                  <c:v>111.34696237534394</c:v>
                </c:pt>
                <c:pt idx="95">
                  <c:v>113.05632696499839</c:v>
                </c:pt>
                <c:pt idx="96">
                  <c:v>113.02663738466308</c:v>
                </c:pt>
                <c:pt idx="97">
                  <c:v>110.17678015753886</c:v>
                </c:pt>
                <c:pt idx="98">
                  <c:v>107.68436284177177</c:v>
                </c:pt>
                <c:pt idx="99">
                  <c:v>102.85054693481366</c:v>
                </c:pt>
                <c:pt idx="100">
                  <c:v>100.7410142502894</c:v>
                </c:pt>
                <c:pt idx="101">
                  <c:v>103.77669910254026</c:v>
                </c:pt>
                <c:pt idx="102">
                  <c:v>108.25194813200829</c:v>
                </c:pt>
                <c:pt idx="103">
                  <c:v>109.60011565933192</c:v>
                </c:pt>
                <c:pt idx="104">
                  <c:v>109.81982702453651</c:v>
                </c:pt>
                <c:pt idx="105">
                  <c:v>110.57379273843792</c:v>
                </c:pt>
                <c:pt idx="106">
                  <c:v>111.35514961805154</c:v>
                </c:pt>
                <c:pt idx="107">
                  <c:v>114.84873698096418</c:v>
                </c:pt>
                <c:pt idx="108">
                  <c:v>116.79350797907064</c:v>
                </c:pt>
                <c:pt idx="109">
                  <c:v>120.5368517362089</c:v>
                </c:pt>
                <c:pt idx="110">
                  <c:v>125.6427898795437</c:v>
                </c:pt>
                <c:pt idx="111">
                  <c:v>125.98171953283891</c:v>
                </c:pt>
                <c:pt idx="112">
                  <c:v>131.10690476374316</c:v>
                </c:pt>
                <c:pt idx="113">
                  <c:v>131.72918670348074</c:v>
                </c:pt>
                <c:pt idx="114">
                  <c:v>134.33295604041433</c:v>
                </c:pt>
                <c:pt idx="115">
                  <c:v>136.62019879426003</c:v>
                </c:pt>
                <c:pt idx="116">
                  <c:v>137.24111066773094</c:v>
                </c:pt>
                <c:pt idx="117">
                  <c:v>144.85816065109688</c:v>
                </c:pt>
                <c:pt idx="118">
                  <c:v>146.51051038283128</c:v>
                </c:pt>
                <c:pt idx="119">
                  <c:v>147.36913109074354</c:v>
                </c:pt>
                <c:pt idx="120">
                  <c:v>150.14249442577719</c:v>
                </c:pt>
                <c:pt idx="121">
                  <c:v>154.83152109433956</c:v>
                </c:pt>
                <c:pt idx="122">
                  <c:v>161.51880935913454</c:v>
                </c:pt>
                <c:pt idx="123">
                  <c:v>168.06397903494175</c:v>
                </c:pt>
                <c:pt idx="124">
                  <c:v>174.64885043997776</c:v>
                </c:pt>
                <c:pt idx="125">
                  <c:v>176.29871291042511</c:v>
                </c:pt>
                <c:pt idx="126">
                  <c:v>180.14112868803539</c:v>
                </c:pt>
                <c:pt idx="127">
                  <c:v>174.52273880626313</c:v>
                </c:pt>
                <c:pt idx="128">
                  <c:v>175.161703996965</c:v>
                </c:pt>
                <c:pt idx="129">
                  <c:v>178.62381671432627</c:v>
                </c:pt>
                <c:pt idx="130">
                  <c:v>179.67008047776727</c:v>
                </c:pt>
                <c:pt idx="131">
                  <c:v>164.62676266505269</c:v>
                </c:pt>
                <c:pt idx="132">
                  <c:v>165.52689474870638</c:v>
                </c:pt>
                <c:pt idx="133">
                  <c:v>160.6748168507342</c:v>
                </c:pt>
                <c:pt idx="134">
                  <c:v>159.36147041282788</c:v>
                </c:pt>
                <c:pt idx="135">
                  <c:v>157.93779483950615</c:v>
                </c:pt>
                <c:pt idx="136">
                  <c:v>151.56490101373981</c:v>
                </c:pt>
                <c:pt idx="137">
                  <c:v>152.03607956021568</c:v>
                </c:pt>
                <c:pt idx="138">
                  <c:v>154.97108333132624</c:v>
                </c:pt>
                <c:pt idx="139">
                  <c:v>162.59661525352746</c:v>
                </c:pt>
                <c:pt idx="140">
                  <c:v>168.75301225954505</c:v>
                </c:pt>
                <c:pt idx="141">
                  <c:v>170.75990848538174</c:v>
                </c:pt>
                <c:pt idx="142">
                  <c:v>166.74673143104624</c:v>
                </c:pt>
                <c:pt idx="143">
                  <c:v>163.02460798676253</c:v>
                </c:pt>
                <c:pt idx="144">
                  <c:v>164.21917796378779</c:v>
                </c:pt>
                <c:pt idx="145">
                  <c:v>171.10784410453945</c:v>
                </c:pt>
                <c:pt idx="146">
                  <c:v>174.31657307352629</c:v>
                </c:pt>
                <c:pt idx="147">
                  <c:v>177.8894562112514</c:v>
                </c:pt>
                <c:pt idx="148">
                  <c:v>175.6866427087545</c:v>
                </c:pt>
                <c:pt idx="149">
                  <c:v>172.70349341263906</c:v>
                </c:pt>
                <c:pt idx="150">
                  <c:v>175.17576263261213</c:v>
                </c:pt>
                <c:pt idx="151">
                  <c:v>170.16056556315053</c:v>
                </c:pt>
                <c:pt idx="152">
                  <c:v>169.35043922995345</c:v>
                </c:pt>
                <c:pt idx="153">
                  <c:v>172.37060532885369</c:v>
                </c:pt>
                <c:pt idx="154">
                  <c:v>172.95615821102854</c:v>
                </c:pt>
                <c:pt idx="155">
                  <c:v>173.7873400987591</c:v>
                </c:pt>
                <c:pt idx="156">
                  <c:v>178.6803164518785</c:v>
                </c:pt>
                <c:pt idx="157">
                  <c:v>178.55200468605679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4D7-431A-A408-49B0A06BDB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39934080"/>
        <c:axId val="1939931200"/>
      </c:lineChart>
      <c:dateAx>
        <c:axId val="193993408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931200"/>
        <c:crosses val="autoZero"/>
        <c:auto val="1"/>
        <c:lblOffset val="100"/>
        <c:baseTimeUnit val="months"/>
      </c:dateAx>
      <c:valAx>
        <c:axId val="193993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934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08573928258967"/>
          <c:y val="4.9558339530966847E-2"/>
          <c:w val="0.86235870516185475"/>
          <c:h val="0.73023493834467657"/>
        </c:manualLayout>
      </c:layout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strRef>
              <c:f>IPC!$I$7:$I$18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IPC!$J$7:$J$18</c:f>
              <c:numCache>
                <c:formatCode>#,##0.0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5A-4F4B-AEE7-0F79411BF81A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strRef>
              <c:f>IPC!$I$7:$I$18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IPC!$K$7:$K$18</c:f>
              <c:numCache>
                <c:formatCode>#,##0.0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5A-4F4B-AEE7-0F79411BF81A}"/>
            </c:ext>
          </c:extLst>
        </c:ser>
        <c:ser>
          <c:idx val="2"/>
          <c:order val="2"/>
          <c:spPr>
            <a:ln w="28575">
              <a:noFill/>
            </a:ln>
          </c:spPr>
          <c:marker>
            <c:symbol val="dash"/>
            <c:size val="14"/>
            <c:spPr>
              <a:solidFill>
                <a:schemeClr val="tx1"/>
              </a:solidFill>
            </c:spPr>
          </c:marker>
          <c:cat>
            <c:strRef>
              <c:f>IPC!$I$7:$I$18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IPC!$L$7:$L$18</c:f>
              <c:numCache>
                <c:formatCode>#,##0.0</c:formatCode>
                <c:ptCount val="12"/>
                <c:pt idx="0">
                  <c:v>78.801428571428573</c:v>
                </c:pt>
                <c:pt idx="1">
                  <c:v>79.015714285714282</c:v>
                </c:pt>
                <c:pt idx="2">
                  <c:v>79.484285714285718</c:v>
                </c:pt>
                <c:pt idx="3">
                  <c:v>79.765714285714282</c:v>
                </c:pt>
                <c:pt idx="4">
                  <c:v>77.824615384615399</c:v>
                </c:pt>
                <c:pt idx="5">
                  <c:v>77.930769230769229</c:v>
                </c:pt>
                <c:pt idx="6">
                  <c:v>78.27769230769232</c:v>
                </c:pt>
                <c:pt idx="7">
                  <c:v>78.534615384615392</c:v>
                </c:pt>
                <c:pt idx="8">
                  <c:v>78.926923076923075</c:v>
                </c:pt>
                <c:pt idx="9">
                  <c:v>79.428461538461534</c:v>
                </c:pt>
                <c:pt idx="10">
                  <c:v>79.613846153846154</c:v>
                </c:pt>
                <c:pt idx="11">
                  <c:v>79.650769230769228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5A-4F4B-AEE7-0F79411BF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47625">
              <a:solidFill>
                <a:srgbClr val="FF0000"/>
              </a:solidFill>
            </a:ln>
          </c:spPr>
        </c:hiLowLines>
        <c:axId val="128510208"/>
        <c:axId val="128618496"/>
      </c:stockChart>
      <c:catAx>
        <c:axId val="128510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8618496"/>
        <c:crosses val="autoZero"/>
        <c:auto val="1"/>
        <c:lblAlgn val="ctr"/>
        <c:lblOffset val="100"/>
        <c:noMultiLvlLbl val="0"/>
      </c:catAx>
      <c:valAx>
        <c:axId val="128618496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128510208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100" i="1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IPP Industria Gral</c:v>
          </c:tx>
          <c:marker>
            <c:symbol val="none"/>
          </c:marker>
          <c:cat>
            <c:numRef>
              <c:f>'IPP-Industria'!$C$7:$C$294</c:f>
              <c:numCache>
                <c:formatCode>mmm\-yy</c:formatCode>
                <c:ptCount val="28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42705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  <c:pt idx="158">
                  <c:v>45717</c:v>
                </c:pt>
                <c:pt idx="159">
                  <c:v>45748</c:v>
                </c:pt>
                <c:pt idx="160">
                  <c:v>45778</c:v>
                </c:pt>
                <c:pt idx="161">
                  <c:v>45809</c:v>
                </c:pt>
                <c:pt idx="162">
                  <c:v>45839</c:v>
                </c:pt>
                <c:pt idx="163">
                  <c:v>45870</c:v>
                </c:pt>
                <c:pt idx="164">
                  <c:v>45901</c:v>
                </c:pt>
                <c:pt idx="165">
                  <c:v>45931</c:v>
                </c:pt>
                <c:pt idx="166">
                  <c:v>45962</c:v>
                </c:pt>
                <c:pt idx="167">
                  <c:v>45992</c:v>
                </c:pt>
                <c:pt idx="168">
                  <c:v>46023</c:v>
                </c:pt>
                <c:pt idx="169">
                  <c:v>46054</c:v>
                </c:pt>
                <c:pt idx="170">
                  <c:v>46082</c:v>
                </c:pt>
                <c:pt idx="171">
                  <c:v>46113</c:v>
                </c:pt>
                <c:pt idx="172">
                  <c:v>46143</c:v>
                </c:pt>
                <c:pt idx="173">
                  <c:v>46174</c:v>
                </c:pt>
                <c:pt idx="174">
                  <c:v>46204</c:v>
                </c:pt>
                <c:pt idx="175">
                  <c:v>46235</c:v>
                </c:pt>
                <c:pt idx="176">
                  <c:v>46266</c:v>
                </c:pt>
                <c:pt idx="177">
                  <c:v>46296</c:v>
                </c:pt>
                <c:pt idx="178">
                  <c:v>46327</c:v>
                </c:pt>
                <c:pt idx="179">
                  <c:v>46357</c:v>
                </c:pt>
                <c:pt idx="180">
                  <c:v>46388</c:v>
                </c:pt>
                <c:pt idx="181">
                  <c:v>46419</c:v>
                </c:pt>
                <c:pt idx="182">
                  <c:v>46447</c:v>
                </c:pt>
                <c:pt idx="183">
                  <c:v>46478</c:v>
                </c:pt>
                <c:pt idx="184">
                  <c:v>46508</c:v>
                </c:pt>
                <c:pt idx="185">
                  <c:v>46539</c:v>
                </c:pt>
                <c:pt idx="186">
                  <c:v>46569</c:v>
                </c:pt>
                <c:pt idx="187">
                  <c:v>46600</c:v>
                </c:pt>
                <c:pt idx="188">
                  <c:v>46631</c:v>
                </c:pt>
                <c:pt idx="189">
                  <c:v>46661</c:v>
                </c:pt>
                <c:pt idx="190">
                  <c:v>46692</c:v>
                </c:pt>
                <c:pt idx="191">
                  <c:v>46722</c:v>
                </c:pt>
                <c:pt idx="192">
                  <c:v>46753</c:v>
                </c:pt>
                <c:pt idx="193">
                  <c:v>46784</c:v>
                </c:pt>
                <c:pt idx="194">
                  <c:v>46813</c:v>
                </c:pt>
                <c:pt idx="195">
                  <c:v>46844</c:v>
                </c:pt>
                <c:pt idx="196">
                  <c:v>46874</c:v>
                </c:pt>
                <c:pt idx="197">
                  <c:v>46905</c:v>
                </c:pt>
                <c:pt idx="198">
                  <c:v>46935</c:v>
                </c:pt>
                <c:pt idx="199">
                  <c:v>46966</c:v>
                </c:pt>
                <c:pt idx="200">
                  <c:v>46997</c:v>
                </c:pt>
                <c:pt idx="201">
                  <c:v>47027</c:v>
                </c:pt>
                <c:pt idx="202">
                  <c:v>47058</c:v>
                </c:pt>
                <c:pt idx="203">
                  <c:v>47088</c:v>
                </c:pt>
                <c:pt idx="204">
                  <c:v>47119</c:v>
                </c:pt>
                <c:pt idx="205">
                  <c:v>47150</c:v>
                </c:pt>
                <c:pt idx="206">
                  <c:v>47178</c:v>
                </c:pt>
                <c:pt idx="207">
                  <c:v>47209</c:v>
                </c:pt>
                <c:pt idx="208">
                  <c:v>47239</c:v>
                </c:pt>
                <c:pt idx="209">
                  <c:v>47270</c:v>
                </c:pt>
                <c:pt idx="210">
                  <c:v>47300</c:v>
                </c:pt>
                <c:pt idx="211">
                  <c:v>47331</c:v>
                </c:pt>
                <c:pt idx="212">
                  <c:v>47362</c:v>
                </c:pt>
                <c:pt idx="213">
                  <c:v>47392</c:v>
                </c:pt>
                <c:pt idx="214">
                  <c:v>47423</c:v>
                </c:pt>
                <c:pt idx="215">
                  <c:v>47453</c:v>
                </c:pt>
                <c:pt idx="216">
                  <c:v>47484</c:v>
                </c:pt>
                <c:pt idx="217">
                  <c:v>47515</c:v>
                </c:pt>
                <c:pt idx="218">
                  <c:v>47543</c:v>
                </c:pt>
                <c:pt idx="219">
                  <c:v>47574</c:v>
                </c:pt>
                <c:pt idx="220">
                  <c:v>47604</c:v>
                </c:pt>
                <c:pt idx="221">
                  <c:v>47635</c:v>
                </c:pt>
                <c:pt idx="222">
                  <c:v>47665</c:v>
                </c:pt>
                <c:pt idx="223">
                  <c:v>47696</c:v>
                </c:pt>
                <c:pt idx="224">
                  <c:v>47727</c:v>
                </c:pt>
                <c:pt idx="225">
                  <c:v>47757</c:v>
                </c:pt>
                <c:pt idx="226">
                  <c:v>47788</c:v>
                </c:pt>
                <c:pt idx="227">
                  <c:v>47818</c:v>
                </c:pt>
              </c:numCache>
            </c:numRef>
          </c:cat>
          <c:val>
            <c:numRef>
              <c:f>'IPP-Industria'!$D$7:$D$294</c:f>
              <c:numCache>
                <c:formatCode>_(* #,##0.0_);_(* \(#,##0.0\);_(* "-"??_);_(@_)</c:formatCode>
                <c:ptCount val="288"/>
                <c:pt idx="0">
                  <c:v>100.49</c:v>
                </c:pt>
                <c:pt idx="1">
                  <c:v>102.67</c:v>
                </c:pt>
                <c:pt idx="2">
                  <c:v>102.93</c:v>
                </c:pt>
                <c:pt idx="3">
                  <c:v>100.87</c:v>
                </c:pt>
                <c:pt idx="4">
                  <c:v>99.7</c:v>
                </c:pt>
                <c:pt idx="5">
                  <c:v>96.09</c:v>
                </c:pt>
                <c:pt idx="6">
                  <c:v>96.65</c:v>
                </c:pt>
                <c:pt idx="7">
                  <c:v>95.28</c:v>
                </c:pt>
                <c:pt idx="8">
                  <c:v>98.84</c:v>
                </c:pt>
                <c:pt idx="9">
                  <c:v>99.23</c:v>
                </c:pt>
                <c:pt idx="10">
                  <c:v>96.54</c:v>
                </c:pt>
                <c:pt idx="11">
                  <c:v>98.69</c:v>
                </c:pt>
                <c:pt idx="12">
                  <c:v>99.43</c:v>
                </c:pt>
                <c:pt idx="13">
                  <c:v>99.77</c:v>
                </c:pt>
                <c:pt idx="14">
                  <c:v>96.91</c:v>
                </c:pt>
                <c:pt idx="15">
                  <c:v>93.1</c:v>
                </c:pt>
                <c:pt idx="16">
                  <c:v>93.38</c:v>
                </c:pt>
                <c:pt idx="17">
                  <c:v>93</c:v>
                </c:pt>
                <c:pt idx="18">
                  <c:v>92.26</c:v>
                </c:pt>
                <c:pt idx="19">
                  <c:v>94.44</c:v>
                </c:pt>
                <c:pt idx="20">
                  <c:v>94.26</c:v>
                </c:pt>
                <c:pt idx="21">
                  <c:v>94.49</c:v>
                </c:pt>
                <c:pt idx="22">
                  <c:v>94.36</c:v>
                </c:pt>
                <c:pt idx="23">
                  <c:v>95.97</c:v>
                </c:pt>
                <c:pt idx="24">
                  <c:v>96.72</c:v>
                </c:pt>
                <c:pt idx="25">
                  <c:v>96.47</c:v>
                </c:pt>
                <c:pt idx="26">
                  <c:v>93.65</c:v>
                </c:pt>
                <c:pt idx="27">
                  <c:v>93.66</c:v>
                </c:pt>
                <c:pt idx="28">
                  <c:v>95.28</c:v>
                </c:pt>
                <c:pt idx="29">
                  <c:v>94.6</c:v>
                </c:pt>
                <c:pt idx="30">
                  <c:v>97.04</c:v>
                </c:pt>
                <c:pt idx="31">
                  <c:v>96.9</c:v>
                </c:pt>
                <c:pt idx="32">
                  <c:v>96.22</c:v>
                </c:pt>
                <c:pt idx="33">
                  <c:v>94.72</c:v>
                </c:pt>
                <c:pt idx="34">
                  <c:v>94.41</c:v>
                </c:pt>
                <c:pt idx="35">
                  <c:v>92.85</c:v>
                </c:pt>
                <c:pt idx="36">
                  <c:v>89.35</c:v>
                </c:pt>
                <c:pt idx="37">
                  <c:v>88.36</c:v>
                </c:pt>
                <c:pt idx="38">
                  <c:v>90.25</c:v>
                </c:pt>
                <c:pt idx="39">
                  <c:v>91.7</c:v>
                </c:pt>
                <c:pt idx="40">
                  <c:v>93.71</c:v>
                </c:pt>
                <c:pt idx="41">
                  <c:v>91.66</c:v>
                </c:pt>
                <c:pt idx="42">
                  <c:v>89.13</c:v>
                </c:pt>
                <c:pt idx="43">
                  <c:v>86.69</c:v>
                </c:pt>
                <c:pt idx="44">
                  <c:v>88.03</c:v>
                </c:pt>
                <c:pt idx="45">
                  <c:v>87.91</c:v>
                </c:pt>
                <c:pt idx="46">
                  <c:v>85.08</c:v>
                </c:pt>
                <c:pt idx="47">
                  <c:v>82.94</c:v>
                </c:pt>
                <c:pt idx="48">
                  <c:v>82.41</c:v>
                </c:pt>
                <c:pt idx="49">
                  <c:v>83.27</c:v>
                </c:pt>
                <c:pt idx="50">
                  <c:v>85.29</c:v>
                </c:pt>
                <c:pt idx="51">
                  <c:v>85.38</c:v>
                </c:pt>
                <c:pt idx="52">
                  <c:v>85.03</c:v>
                </c:pt>
                <c:pt idx="53">
                  <c:v>84.16</c:v>
                </c:pt>
                <c:pt idx="54">
                  <c:v>85.4</c:v>
                </c:pt>
                <c:pt idx="55">
                  <c:v>84.67</c:v>
                </c:pt>
                <c:pt idx="56">
                  <c:v>84.33</c:v>
                </c:pt>
                <c:pt idx="57">
                  <c:v>84.46</c:v>
                </c:pt>
                <c:pt idx="58">
                  <c:v>89.63</c:v>
                </c:pt>
                <c:pt idx="59">
                  <c:v>91.43</c:v>
                </c:pt>
                <c:pt idx="60">
                  <c:v>92.3</c:v>
                </c:pt>
                <c:pt idx="61">
                  <c:v>92</c:v>
                </c:pt>
                <c:pt idx="62">
                  <c:v>92.65</c:v>
                </c:pt>
                <c:pt idx="63">
                  <c:v>91.63</c:v>
                </c:pt>
                <c:pt idx="64">
                  <c:v>92.27</c:v>
                </c:pt>
                <c:pt idx="65">
                  <c:v>92.26</c:v>
                </c:pt>
                <c:pt idx="66">
                  <c:v>93.8</c:v>
                </c:pt>
                <c:pt idx="67">
                  <c:v>95.84</c:v>
                </c:pt>
                <c:pt idx="68">
                  <c:v>95.28</c:v>
                </c:pt>
                <c:pt idx="69">
                  <c:v>97.64</c:v>
                </c:pt>
                <c:pt idx="70">
                  <c:v>98.67</c:v>
                </c:pt>
                <c:pt idx="71">
                  <c:v>99.08</c:v>
                </c:pt>
                <c:pt idx="72">
                  <c:v>98.44</c:v>
                </c:pt>
                <c:pt idx="73">
                  <c:v>97.66</c:v>
                </c:pt>
                <c:pt idx="74">
                  <c:v>97.1</c:v>
                </c:pt>
                <c:pt idx="75">
                  <c:v>97.31</c:v>
                </c:pt>
                <c:pt idx="76">
                  <c:v>99.78</c:v>
                </c:pt>
                <c:pt idx="77">
                  <c:v>101.63</c:v>
                </c:pt>
                <c:pt idx="78">
                  <c:v>98.76</c:v>
                </c:pt>
                <c:pt idx="79">
                  <c:v>97.34</c:v>
                </c:pt>
                <c:pt idx="80">
                  <c:v>99.72</c:v>
                </c:pt>
                <c:pt idx="81">
                  <c:v>100.58</c:v>
                </c:pt>
                <c:pt idx="82">
                  <c:v>100.34</c:v>
                </c:pt>
                <c:pt idx="83">
                  <c:v>100.02</c:v>
                </c:pt>
                <c:pt idx="84">
                  <c:v>98.27</c:v>
                </c:pt>
                <c:pt idx="85">
                  <c:v>99</c:v>
                </c:pt>
                <c:pt idx="86">
                  <c:v>101.05</c:v>
                </c:pt>
                <c:pt idx="87">
                  <c:v>100.93</c:v>
                </c:pt>
                <c:pt idx="88">
                  <c:v>100.92</c:v>
                </c:pt>
                <c:pt idx="89">
                  <c:v>99.97</c:v>
                </c:pt>
                <c:pt idx="90">
                  <c:v>100.05</c:v>
                </c:pt>
                <c:pt idx="91">
                  <c:v>99.32</c:v>
                </c:pt>
                <c:pt idx="92">
                  <c:v>99.99</c:v>
                </c:pt>
                <c:pt idx="93">
                  <c:v>100.31</c:v>
                </c:pt>
                <c:pt idx="94">
                  <c:v>105.32</c:v>
                </c:pt>
                <c:pt idx="95">
                  <c:v>106.14</c:v>
                </c:pt>
                <c:pt idx="96">
                  <c:v>105.43</c:v>
                </c:pt>
                <c:pt idx="97">
                  <c:v>104.2</c:v>
                </c:pt>
                <c:pt idx="98">
                  <c:v>102.85</c:v>
                </c:pt>
                <c:pt idx="99">
                  <c:v>102.71</c:v>
                </c:pt>
                <c:pt idx="100">
                  <c:v>101.83</c:v>
                </c:pt>
                <c:pt idx="101">
                  <c:v>104.07</c:v>
                </c:pt>
                <c:pt idx="102">
                  <c:v>108.54</c:v>
                </c:pt>
                <c:pt idx="103">
                  <c:v>110.36</c:v>
                </c:pt>
                <c:pt idx="104">
                  <c:v>111.31</c:v>
                </c:pt>
                <c:pt idx="105">
                  <c:v>113.16</c:v>
                </c:pt>
                <c:pt idx="106">
                  <c:v>113.86</c:v>
                </c:pt>
                <c:pt idx="107">
                  <c:v>116.98</c:v>
                </c:pt>
                <c:pt idx="108">
                  <c:v>118.3</c:v>
                </c:pt>
                <c:pt idx="109">
                  <c:v>122.48</c:v>
                </c:pt>
                <c:pt idx="110">
                  <c:v>127.6</c:v>
                </c:pt>
                <c:pt idx="111">
                  <c:v>128.81</c:v>
                </c:pt>
                <c:pt idx="112">
                  <c:v>136.86000000000001</c:v>
                </c:pt>
                <c:pt idx="113">
                  <c:v>135.71</c:v>
                </c:pt>
                <c:pt idx="114">
                  <c:v>138.24</c:v>
                </c:pt>
                <c:pt idx="115">
                  <c:v>142</c:v>
                </c:pt>
                <c:pt idx="116">
                  <c:v>141.72999999999999</c:v>
                </c:pt>
                <c:pt idx="117">
                  <c:v>149.25</c:v>
                </c:pt>
                <c:pt idx="118">
                  <c:v>149.41999999999999</c:v>
                </c:pt>
                <c:pt idx="119">
                  <c:v>153.86000000000001</c:v>
                </c:pt>
                <c:pt idx="120">
                  <c:v>153.97999999999999</c:v>
                </c:pt>
                <c:pt idx="121">
                  <c:v>157.82</c:v>
                </c:pt>
                <c:pt idx="122">
                  <c:v>159.33000000000001</c:v>
                </c:pt>
                <c:pt idx="123">
                  <c:v>162.62</c:v>
                </c:pt>
                <c:pt idx="124">
                  <c:v>163.66</c:v>
                </c:pt>
                <c:pt idx="125">
                  <c:v>165.52</c:v>
                </c:pt>
                <c:pt idx="126">
                  <c:v>167.32</c:v>
                </c:pt>
                <c:pt idx="127">
                  <c:v>166.44</c:v>
                </c:pt>
                <c:pt idx="128">
                  <c:v>166.22</c:v>
                </c:pt>
                <c:pt idx="129">
                  <c:v>169.71</c:v>
                </c:pt>
                <c:pt idx="130">
                  <c:v>169.64</c:v>
                </c:pt>
                <c:pt idx="131">
                  <c:v>158.53</c:v>
                </c:pt>
                <c:pt idx="132">
                  <c:v>158.61000000000001</c:v>
                </c:pt>
                <c:pt idx="133">
                  <c:v>155.31</c:v>
                </c:pt>
                <c:pt idx="134">
                  <c:v>156.33000000000001</c:v>
                </c:pt>
                <c:pt idx="135">
                  <c:v>155.68</c:v>
                </c:pt>
                <c:pt idx="136">
                  <c:v>148.91999999999999</c:v>
                </c:pt>
                <c:pt idx="137">
                  <c:v>149.82</c:v>
                </c:pt>
                <c:pt idx="138">
                  <c:v>152.01</c:v>
                </c:pt>
                <c:pt idx="139">
                  <c:v>155.32</c:v>
                </c:pt>
                <c:pt idx="140">
                  <c:v>158.29</c:v>
                </c:pt>
                <c:pt idx="141">
                  <c:v>159.88</c:v>
                </c:pt>
                <c:pt idx="142">
                  <c:v>158.19999999999999</c:v>
                </c:pt>
                <c:pt idx="143">
                  <c:v>159.24</c:v>
                </c:pt>
                <c:pt idx="144">
                  <c:v>160.57</c:v>
                </c:pt>
                <c:pt idx="145">
                  <c:v>165.26</c:v>
                </c:pt>
                <c:pt idx="146">
                  <c:v>170.14</c:v>
                </c:pt>
                <c:pt idx="147">
                  <c:v>175.31</c:v>
                </c:pt>
                <c:pt idx="148">
                  <c:v>176.52</c:v>
                </c:pt>
                <c:pt idx="149">
                  <c:v>173.72</c:v>
                </c:pt>
                <c:pt idx="150">
                  <c:v>173.99</c:v>
                </c:pt>
                <c:pt idx="151">
                  <c:v>169.25</c:v>
                </c:pt>
                <c:pt idx="152">
                  <c:v>171.21</c:v>
                </c:pt>
                <c:pt idx="153">
                  <c:v>176.76</c:v>
                </c:pt>
                <c:pt idx="154">
                  <c:v>176.7</c:v>
                </c:pt>
                <c:pt idx="155">
                  <c:v>177</c:v>
                </c:pt>
                <c:pt idx="156">
                  <c:v>180.98</c:v>
                </c:pt>
                <c:pt idx="157">
                  <c:v>179.5</c:v>
                </c:pt>
                <c:pt idx="158">
                  <c:v>180.18</c:v>
                </c:pt>
                <c:pt idx="159">
                  <c:v>178.6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04-4EB7-AFDA-72F8A2BDCF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95968"/>
        <c:axId val="13730944"/>
      </c:lineChart>
      <c:dateAx>
        <c:axId val="1299596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3730944"/>
        <c:crosses val="autoZero"/>
        <c:auto val="1"/>
        <c:lblOffset val="100"/>
        <c:baseTimeUnit val="months"/>
      </c:dateAx>
      <c:valAx>
        <c:axId val="13730944"/>
        <c:scaling>
          <c:orientation val="minMax"/>
        </c:scaling>
        <c:delete val="0"/>
        <c:axPos val="l"/>
        <c:majorGridlines/>
        <c:numFmt formatCode="_(* #,##0.0_);_(* \(#,##0.0\);_(* &quot;-&quot;??_);_(@_)" sourceLinked="1"/>
        <c:majorTickMark val="out"/>
        <c:minorTickMark val="none"/>
        <c:tickLblPos val="nextTo"/>
        <c:crossAx val="12995968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08573928258967"/>
          <c:y val="4.9558339530966847E-2"/>
          <c:w val="0.86235870516185475"/>
          <c:h val="0.73023493834467657"/>
        </c:manualLayout>
      </c:layout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strRef>
              <c:f>'IPP-Industria'!$I$7:$I$18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'IPP-Industria'!$J$7:$J$18</c:f>
              <c:numCache>
                <c:formatCode>#,##0.0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CB-426A-AE16-E16D7AEFBD16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strRef>
              <c:f>'IPP-Industria'!$I$7:$I$18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'IPP-Industria'!$K$7:$K$18</c:f>
              <c:numCache>
                <c:formatCode>#,##0.0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CB-426A-AE16-E16D7AEFBD16}"/>
            </c:ext>
          </c:extLst>
        </c:ser>
        <c:ser>
          <c:idx val="2"/>
          <c:order val="2"/>
          <c:spPr>
            <a:ln w="28575">
              <a:noFill/>
            </a:ln>
          </c:spPr>
          <c:marker>
            <c:symbol val="dash"/>
            <c:size val="14"/>
            <c:spPr>
              <a:solidFill>
                <a:schemeClr val="tx1"/>
              </a:solidFill>
            </c:spPr>
          </c:marker>
          <c:cat>
            <c:strRef>
              <c:f>'IPP-Industria'!$I$7:$I$18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'IPP-Industria'!$L$7:$L$18</c:f>
              <c:numCache>
                <c:formatCode>#,##0.0</c:formatCode>
                <c:ptCount val="12"/>
                <c:pt idx="0">
                  <c:v>116.80571428571429</c:v>
                </c:pt>
                <c:pt idx="1">
                  <c:v>117.41214285714285</c:v>
                </c:pt>
                <c:pt idx="2">
                  <c:v>118.30428571428571</c:v>
                </c:pt>
                <c:pt idx="3">
                  <c:v>118.45071428571427</c:v>
                </c:pt>
                <c:pt idx="4">
                  <c:v>114.45076923076924</c:v>
                </c:pt>
                <c:pt idx="5">
                  <c:v>114.01615384615386</c:v>
                </c:pt>
                <c:pt idx="6">
                  <c:v>114.86076923076922</c:v>
                </c:pt>
                <c:pt idx="7">
                  <c:v>114.91153846153846</c:v>
                </c:pt>
                <c:pt idx="8">
                  <c:v>115.80230769230769</c:v>
                </c:pt>
                <c:pt idx="9">
                  <c:v>117.54615384615386</c:v>
                </c:pt>
                <c:pt idx="10">
                  <c:v>117.85923076923078</c:v>
                </c:pt>
                <c:pt idx="11">
                  <c:v>117.90230769230769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CB-426A-AE16-E16D7AEFB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47625">
              <a:solidFill>
                <a:srgbClr val="FF0000"/>
              </a:solidFill>
            </a:ln>
          </c:spPr>
        </c:hiLowLines>
        <c:axId val="128510208"/>
        <c:axId val="128618496"/>
      </c:stockChart>
      <c:catAx>
        <c:axId val="128510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8618496"/>
        <c:crosses val="autoZero"/>
        <c:auto val="1"/>
        <c:lblAlgn val="ctr"/>
        <c:lblOffset val="100"/>
        <c:noMultiLvlLbl val="0"/>
      </c:catAx>
      <c:valAx>
        <c:axId val="128618496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128510208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'IPP-Minería'!$B$1</c:f>
              <c:strCache>
                <c:ptCount val="1"/>
                <c:pt idx="0">
                  <c:v>Indice de Precios Productor Mineria - Base 2019</c:v>
                </c:pt>
              </c:strCache>
            </c:strRef>
          </c:tx>
          <c:marker>
            <c:symbol val="none"/>
          </c:marker>
          <c:cat>
            <c:numRef>
              <c:f>'IPP-Minería'!$C$7:$C$294</c:f>
              <c:numCache>
                <c:formatCode>mmm\-yy</c:formatCode>
                <c:ptCount val="28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42705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  <c:pt idx="158">
                  <c:v>45717</c:v>
                </c:pt>
                <c:pt idx="159">
                  <c:v>45748</c:v>
                </c:pt>
                <c:pt idx="160">
                  <c:v>45778</c:v>
                </c:pt>
                <c:pt idx="161">
                  <c:v>45809</c:v>
                </c:pt>
                <c:pt idx="162">
                  <c:v>45839</c:v>
                </c:pt>
                <c:pt idx="163">
                  <c:v>45870</c:v>
                </c:pt>
                <c:pt idx="164">
                  <c:v>45901</c:v>
                </c:pt>
                <c:pt idx="165">
                  <c:v>45931</c:v>
                </c:pt>
                <c:pt idx="166">
                  <c:v>45962</c:v>
                </c:pt>
                <c:pt idx="167">
                  <c:v>45992</c:v>
                </c:pt>
                <c:pt idx="168">
                  <c:v>46023</c:v>
                </c:pt>
                <c:pt idx="169">
                  <c:v>46054</c:v>
                </c:pt>
                <c:pt idx="170">
                  <c:v>46082</c:v>
                </c:pt>
                <c:pt idx="171">
                  <c:v>46113</c:v>
                </c:pt>
                <c:pt idx="172">
                  <c:v>46143</c:v>
                </c:pt>
                <c:pt idx="173">
                  <c:v>46174</c:v>
                </c:pt>
                <c:pt idx="174">
                  <c:v>46204</c:v>
                </c:pt>
                <c:pt idx="175">
                  <c:v>46235</c:v>
                </c:pt>
                <c:pt idx="176">
                  <c:v>46266</c:v>
                </c:pt>
                <c:pt idx="177">
                  <c:v>46296</c:v>
                </c:pt>
                <c:pt idx="178">
                  <c:v>46327</c:v>
                </c:pt>
                <c:pt idx="179">
                  <c:v>46357</c:v>
                </c:pt>
                <c:pt idx="180">
                  <c:v>46388</c:v>
                </c:pt>
                <c:pt idx="181">
                  <c:v>46419</c:v>
                </c:pt>
                <c:pt idx="182">
                  <c:v>46447</c:v>
                </c:pt>
                <c:pt idx="183">
                  <c:v>46478</c:v>
                </c:pt>
                <c:pt idx="184">
                  <c:v>46508</c:v>
                </c:pt>
                <c:pt idx="185">
                  <c:v>46539</c:v>
                </c:pt>
                <c:pt idx="186">
                  <c:v>46569</c:v>
                </c:pt>
                <c:pt idx="187">
                  <c:v>46600</c:v>
                </c:pt>
                <c:pt idx="188">
                  <c:v>46631</c:v>
                </c:pt>
                <c:pt idx="189">
                  <c:v>46661</c:v>
                </c:pt>
                <c:pt idx="190">
                  <c:v>46692</c:v>
                </c:pt>
                <c:pt idx="191">
                  <c:v>46722</c:v>
                </c:pt>
                <c:pt idx="192">
                  <c:v>46753</c:v>
                </c:pt>
                <c:pt idx="193">
                  <c:v>46784</c:v>
                </c:pt>
                <c:pt idx="194">
                  <c:v>46813</c:v>
                </c:pt>
                <c:pt idx="195">
                  <c:v>46844</c:v>
                </c:pt>
                <c:pt idx="196">
                  <c:v>46874</c:v>
                </c:pt>
                <c:pt idx="197">
                  <c:v>46905</c:v>
                </c:pt>
                <c:pt idx="198">
                  <c:v>46935</c:v>
                </c:pt>
                <c:pt idx="199">
                  <c:v>46966</c:v>
                </c:pt>
                <c:pt idx="200">
                  <c:v>46997</c:v>
                </c:pt>
                <c:pt idx="201">
                  <c:v>47027</c:v>
                </c:pt>
                <c:pt idx="202">
                  <c:v>47058</c:v>
                </c:pt>
                <c:pt idx="203">
                  <c:v>47088</c:v>
                </c:pt>
                <c:pt idx="204">
                  <c:v>47119</c:v>
                </c:pt>
                <c:pt idx="205">
                  <c:v>47150</c:v>
                </c:pt>
                <c:pt idx="206">
                  <c:v>47178</c:v>
                </c:pt>
                <c:pt idx="207">
                  <c:v>47209</c:v>
                </c:pt>
                <c:pt idx="208">
                  <c:v>47239</c:v>
                </c:pt>
                <c:pt idx="209">
                  <c:v>47270</c:v>
                </c:pt>
                <c:pt idx="210">
                  <c:v>47300</c:v>
                </c:pt>
                <c:pt idx="211">
                  <c:v>47331</c:v>
                </c:pt>
                <c:pt idx="212">
                  <c:v>47362</c:v>
                </c:pt>
                <c:pt idx="213">
                  <c:v>47392</c:v>
                </c:pt>
                <c:pt idx="214">
                  <c:v>47423</c:v>
                </c:pt>
                <c:pt idx="215">
                  <c:v>47453</c:v>
                </c:pt>
                <c:pt idx="216">
                  <c:v>47484</c:v>
                </c:pt>
                <c:pt idx="217">
                  <c:v>47515</c:v>
                </c:pt>
                <c:pt idx="218">
                  <c:v>47543</c:v>
                </c:pt>
                <c:pt idx="219">
                  <c:v>47574</c:v>
                </c:pt>
                <c:pt idx="220">
                  <c:v>47604</c:v>
                </c:pt>
                <c:pt idx="221">
                  <c:v>47635</c:v>
                </c:pt>
                <c:pt idx="222">
                  <c:v>47665</c:v>
                </c:pt>
                <c:pt idx="223">
                  <c:v>47696</c:v>
                </c:pt>
                <c:pt idx="224">
                  <c:v>47727</c:v>
                </c:pt>
                <c:pt idx="225">
                  <c:v>47757</c:v>
                </c:pt>
                <c:pt idx="226">
                  <c:v>47788</c:v>
                </c:pt>
                <c:pt idx="227">
                  <c:v>47818</c:v>
                </c:pt>
              </c:numCache>
            </c:numRef>
          </c:cat>
          <c:val>
            <c:numRef>
              <c:f>'IPP-Minería'!$D$7:$D$294</c:f>
              <c:numCache>
                <c:formatCode>##########0.00</c:formatCode>
                <c:ptCount val="288"/>
                <c:pt idx="0">
                  <c:v>118.95</c:v>
                </c:pt>
                <c:pt idx="1">
                  <c:v>123.75</c:v>
                </c:pt>
                <c:pt idx="2">
                  <c:v>124.5</c:v>
                </c:pt>
                <c:pt idx="3">
                  <c:v>121.66</c:v>
                </c:pt>
                <c:pt idx="4">
                  <c:v>117.03</c:v>
                </c:pt>
                <c:pt idx="5">
                  <c:v>110.29</c:v>
                </c:pt>
                <c:pt idx="6">
                  <c:v>112.16</c:v>
                </c:pt>
                <c:pt idx="7">
                  <c:v>110.19</c:v>
                </c:pt>
                <c:pt idx="8">
                  <c:v>117.66</c:v>
                </c:pt>
                <c:pt idx="9">
                  <c:v>118.1</c:v>
                </c:pt>
                <c:pt idx="10">
                  <c:v>113.25</c:v>
                </c:pt>
                <c:pt idx="11">
                  <c:v>116.83</c:v>
                </c:pt>
                <c:pt idx="12">
                  <c:v>118.35</c:v>
                </c:pt>
                <c:pt idx="13">
                  <c:v>118.81</c:v>
                </c:pt>
                <c:pt idx="14">
                  <c:v>113.12</c:v>
                </c:pt>
                <c:pt idx="15">
                  <c:v>106.72</c:v>
                </c:pt>
                <c:pt idx="16">
                  <c:v>106.86</c:v>
                </c:pt>
                <c:pt idx="17">
                  <c:v>104.13</c:v>
                </c:pt>
                <c:pt idx="18">
                  <c:v>102.67</c:v>
                </c:pt>
                <c:pt idx="19">
                  <c:v>106.73</c:v>
                </c:pt>
                <c:pt idx="20">
                  <c:v>106.47</c:v>
                </c:pt>
                <c:pt idx="21">
                  <c:v>106.68</c:v>
                </c:pt>
                <c:pt idx="22">
                  <c:v>105.28</c:v>
                </c:pt>
                <c:pt idx="23">
                  <c:v>107.47</c:v>
                </c:pt>
                <c:pt idx="24">
                  <c:v>108.75</c:v>
                </c:pt>
                <c:pt idx="25">
                  <c:v>107.16</c:v>
                </c:pt>
                <c:pt idx="26">
                  <c:v>100.71</c:v>
                </c:pt>
                <c:pt idx="27">
                  <c:v>100.79</c:v>
                </c:pt>
                <c:pt idx="28">
                  <c:v>103.68</c:v>
                </c:pt>
                <c:pt idx="29">
                  <c:v>102.39</c:v>
                </c:pt>
                <c:pt idx="30">
                  <c:v>106.45</c:v>
                </c:pt>
                <c:pt idx="31">
                  <c:v>105.31</c:v>
                </c:pt>
                <c:pt idx="32">
                  <c:v>103.49</c:v>
                </c:pt>
                <c:pt idx="33">
                  <c:v>101.05</c:v>
                </c:pt>
                <c:pt idx="34">
                  <c:v>100</c:v>
                </c:pt>
                <c:pt idx="35">
                  <c:v>96.34</c:v>
                </c:pt>
                <c:pt idx="36">
                  <c:v>88.29</c:v>
                </c:pt>
                <c:pt idx="37">
                  <c:v>86.45</c:v>
                </c:pt>
                <c:pt idx="38">
                  <c:v>89.26</c:v>
                </c:pt>
                <c:pt idx="39">
                  <c:v>90.32</c:v>
                </c:pt>
                <c:pt idx="40">
                  <c:v>94.19</c:v>
                </c:pt>
                <c:pt idx="41">
                  <c:v>87.91</c:v>
                </c:pt>
                <c:pt idx="42">
                  <c:v>82.52</c:v>
                </c:pt>
                <c:pt idx="43">
                  <c:v>78.069999999999993</c:v>
                </c:pt>
                <c:pt idx="44">
                  <c:v>79.64</c:v>
                </c:pt>
                <c:pt idx="45">
                  <c:v>79.61</c:v>
                </c:pt>
                <c:pt idx="46">
                  <c:v>73.849999999999994</c:v>
                </c:pt>
                <c:pt idx="47">
                  <c:v>71.180000000000007</c:v>
                </c:pt>
                <c:pt idx="48">
                  <c:v>69.61</c:v>
                </c:pt>
                <c:pt idx="49">
                  <c:v>71.58</c:v>
                </c:pt>
                <c:pt idx="50">
                  <c:v>76.349999999999994</c:v>
                </c:pt>
                <c:pt idx="51">
                  <c:v>75.430000000000007</c:v>
                </c:pt>
                <c:pt idx="52">
                  <c:v>74.14</c:v>
                </c:pt>
                <c:pt idx="53">
                  <c:v>72.97</c:v>
                </c:pt>
                <c:pt idx="54">
                  <c:v>75.95</c:v>
                </c:pt>
                <c:pt idx="55">
                  <c:v>75.09</c:v>
                </c:pt>
                <c:pt idx="56">
                  <c:v>73.900000000000006</c:v>
                </c:pt>
                <c:pt idx="57">
                  <c:v>74.84</c:v>
                </c:pt>
                <c:pt idx="58">
                  <c:v>84.33</c:v>
                </c:pt>
                <c:pt idx="59">
                  <c:v>87.38</c:v>
                </c:pt>
                <c:pt idx="60">
                  <c:v>88.93</c:v>
                </c:pt>
                <c:pt idx="61">
                  <c:v>88.51</c:v>
                </c:pt>
                <c:pt idx="62">
                  <c:v>89.08</c:v>
                </c:pt>
                <c:pt idx="63">
                  <c:v>86.64</c:v>
                </c:pt>
                <c:pt idx="64">
                  <c:v>87</c:v>
                </c:pt>
                <c:pt idx="65">
                  <c:v>87.21</c:v>
                </c:pt>
                <c:pt idx="66">
                  <c:v>90.32</c:v>
                </c:pt>
                <c:pt idx="67">
                  <c:v>94.97</c:v>
                </c:pt>
                <c:pt idx="68">
                  <c:v>93.93</c:v>
                </c:pt>
                <c:pt idx="69">
                  <c:v>97.43</c:v>
                </c:pt>
                <c:pt idx="70">
                  <c:v>98.85</c:v>
                </c:pt>
                <c:pt idx="71">
                  <c:v>99.01</c:v>
                </c:pt>
                <c:pt idx="72">
                  <c:v>98.11</c:v>
                </c:pt>
                <c:pt idx="73">
                  <c:v>96.34</c:v>
                </c:pt>
                <c:pt idx="74">
                  <c:v>94.85</c:v>
                </c:pt>
                <c:pt idx="75">
                  <c:v>95.22</c:v>
                </c:pt>
                <c:pt idx="76">
                  <c:v>99.11</c:v>
                </c:pt>
                <c:pt idx="77">
                  <c:v>102.38</c:v>
                </c:pt>
                <c:pt idx="78">
                  <c:v>96.07</c:v>
                </c:pt>
                <c:pt idx="79">
                  <c:v>92.91</c:v>
                </c:pt>
                <c:pt idx="80">
                  <c:v>96.41</c:v>
                </c:pt>
                <c:pt idx="81">
                  <c:v>98.8</c:v>
                </c:pt>
                <c:pt idx="82">
                  <c:v>98.37</c:v>
                </c:pt>
                <c:pt idx="83">
                  <c:v>98.48</c:v>
                </c:pt>
                <c:pt idx="84">
                  <c:v>95.3</c:v>
                </c:pt>
                <c:pt idx="85">
                  <c:v>97.34</c:v>
                </c:pt>
                <c:pt idx="86">
                  <c:v>101.17</c:v>
                </c:pt>
                <c:pt idx="87">
                  <c:v>100.8</c:v>
                </c:pt>
                <c:pt idx="88">
                  <c:v>97.74</c:v>
                </c:pt>
                <c:pt idx="89">
                  <c:v>96.16</c:v>
                </c:pt>
                <c:pt idx="90">
                  <c:v>97.04</c:v>
                </c:pt>
                <c:pt idx="91">
                  <c:v>96.92</c:v>
                </c:pt>
                <c:pt idx="92">
                  <c:v>98.26</c:v>
                </c:pt>
                <c:pt idx="93">
                  <c:v>97.97</c:v>
                </c:pt>
                <c:pt idx="94">
                  <c:v>106.89</c:v>
                </c:pt>
                <c:pt idx="95">
                  <c:v>108.28</c:v>
                </c:pt>
                <c:pt idx="96">
                  <c:v>105.96</c:v>
                </c:pt>
                <c:pt idx="97">
                  <c:v>103.29</c:v>
                </c:pt>
                <c:pt idx="98">
                  <c:v>99.85</c:v>
                </c:pt>
                <c:pt idx="99">
                  <c:v>99.4</c:v>
                </c:pt>
                <c:pt idx="100">
                  <c:v>99.23</c:v>
                </c:pt>
                <c:pt idx="101">
                  <c:v>104.18</c:v>
                </c:pt>
                <c:pt idx="102">
                  <c:v>112.95</c:v>
                </c:pt>
                <c:pt idx="103">
                  <c:v>116.4</c:v>
                </c:pt>
                <c:pt idx="104">
                  <c:v>117.92</c:v>
                </c:pt>
                <c:pt idx="105">
                  <c:v>120.81</c:v>
                </c:pt>
                <c:pt idx="106">
                  <c:v>122.56</c:v>
                </c:pt>
                <c:pt idx="107">
                  <c:v>128.38</c:v>
                </c:pt>
                <c:pt idx="108">
                  <c:v>130.47</c:v>
                </c:pt>
                <c:pt idx="109">
                  <c:v>137.86000000000001</c:v>
                </c:pt>
                <c:pt idx="110">
                  <c:v>146.38</c:v>
                </c:pt>
                <c:pt idx="111">
                  <c:v>148.1</c:v>
                </c:pt>
                <c:pt idx="112">
                  <c:v>162.27000000000001</c:v>
                </c:pt>
                <c:pt idx="113">
                  <c:v>158.28</c:v>
                </c:pt>
                <c:pt idx="114">
                  <c:v>160.97999999999999</c:v>
                </c:pt>
                <c:pt idx="115">
                  <c:v>166.32</c:v>
                </c:pt>
                <c:pt idx="116">
                  <c:v>164.92</c:v>
                </c:pt>
                <c:pt idx="117">
                  <c:v>177.73</c:v>
                </c:pt>
                <c:pt idx="118">
                  <c:v>175.93</c:v>
                </c:pt>
                <c:pt idx="119">
                  <c:v>182.32</c:v>
                </c:pt>
                <c:pt idx="120">
                  <c:v>181.61</c:v>
                </c:pt>
                <c:pt idx="121">
                  <c:v>188.14</c:v>
                </c:pt>
                <c:pt idx="122">
                  <c:v>189.16</c:v>
                </c:pt>
                <c:pt idx="123">
                  <c:v>192.07</c:v>
                </c:pt>
                <c:pt idx="124">
                  <c:v>191.62</c:v>
                </c:pt>
                <c:pt idx="125">
                  <c:v>193.61</c:v>
                </c:pt>
                <c:pt idx="126">
                  <c:v>190.95</c:v>
                </c:pt>
                <c:pt idx="127">
                  <c:v>189.9</c:v>
                </c:pt>
                <c:pt idx="128">
                  <c:v>188.19</c:v>
                </c:pt>
                <c:pt idx="129">
                  <c:v>191.67</c:v>
                </c:pt>
                <c:pt idx="130">
                  <c:v>194.04</c:v>
                </c:pt>
                <c:pt idx="131">
                  <c:v>173.44</c:v>
                </c:pt>
                <c:pt idx="132">
                  <c:v>175.48</c:v>
                </c:pt>
                <c:pt idx="133">
                  <c:v>169.8</c:v>
                </c:pt>
                <c:pt idx="134">
                  <c:v>172.56</c:v>
                </c:pt>
                <c:pt idx="135">
                  <c:v>170.83</c:v>
                </c:pt>
                <c:pt idx="136">
                  <c:v>159.5</c:v>
                </c:pt>
                <c:pt idx="137">
                  <c:v>161.93</c:v>
                </c:pt>
                <c:pt idx="138">
                  <c:v>165.56</c:v>
                </c:pt>
                <c:pt idx="139">
                  <c:v>170.69</c:v>
                </c:pt>
                <c:pt idx="140">
                  <c:v>174.67</c:v>
                </c:pt>
                <c:pt idx="141">
                  <c:v>176.1</c:v>
                </c:pt>
                <c:pt idx="142">
                  <c:v>173.67</c:v>
                </c:pt>
                <c:pt idx="143">
                  <c:v>175.88</c:v>
                </c:pt>
                <c:pt idx="144">
                  <c:v>176.52</c:v>
                </c:pt>
                <c:pt idx="145">
                  <c:v>183.99</c:v>
                </c:pt>
                <c:pt idx="146">
                  <c:v>192.7</c:v>
                </c:pt>
                <c:pt idx="147">
                  <c:v>205.5</c:v>
                </c:pt>
                <c:pt idx="148">
                  <c:v>209.4</c:v>
                </c:pt>
                <c:pt idx="149">
                  <c:v>201.59</c:v>
                </c:pt>
                <c:pt idx="150">
                  <c:v>198.18</c:v>
                </c:pt>
                <c:pt idx="151">
                  <c:v>188.29</c:v>
                </c:pt>
                <c:pt idx="152">
                  <c:v>193</c:v>
                </c:pt>
                <c:pt idx="153">
                  <c:v>200.94</c:v>
                </c:pt>
                <c:pt idx="154">
                  <c:v>198.65</c:v>
                </c:pt>
                <c:pt idx="155">
                  <c:v>198</c:v>
                </c:pt>
                <c:pt idx="156">
                  <c:v>203.09</c:v>
                </c:pt>
                <c:pt idx="157">
                  <c:v>201.45</c:v>
                </c:pt>
                <c:pt idx="158">
                  <c:v>204.43</c:v>
                </c:pt>
                <c:pt idx="159">
                  <c:v>199.92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7B-4533-8506-AFBD943F24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439936"/>
        <c:axId val="12441472"/>
      </c:lineChart>
      <c:dateAx>
        <c:axId val="1243993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2441472"/>
        <c:crosses val="autoZero"/>
        <c:auto val="1"/>
        <c:lblOffset val="100"/>
        <c:baseTimeUnit val="months"/>
      </c:dateAx>
      <c:valAx>
        <c:axId val="12441472"/>
        <c:scaling>
          <c:orientation val="minMax"/>
        </c:scaling>
        <c:delete val="0"/>
        <c:axPos val="l"/>
        <c:majorGridlines/>
        <c:numFmt formatCode="##########0.00" sourceLinked="1"/>
        <c:majorTickMark val="out"/>
        <c:minorTickMark val="none"/>
        <c:tickLblPos val="nextTo"/>
        <c:crossAx val="12439936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08573928258967"/>
          <c:y val="4.9558339530966847E-2"/>
          <c:w val="0.86235870516185475"/>
          <c:h val="0.73023493834467657"/>
        </c:manualLayout>
      </c:layout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strRef>
              <c:f>'IPP-Minería'!$I$7:$I$18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'IPP-Minería'!$J$7:$J$18</c:f>
              <c:numCache>
                <c:formatCode>#,##0.0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13-46E0-91E7-7F1003B8B47E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strRef>
              <c:f>'IPP-Minería'!$I$7:$I$18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'IPP-Minería'!$K$7:$K$18</c:f>
              <c:numCache>
                <c:formatCode>#,##0.0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13-46E0-91E7-7F1003B8B47E}"/>
            </c:ext>
          </c:extLst>
        </c:ser>
        <c:ser>
          <c:idx val="2"/>
          <c:order val="2"/>
          <c:spPr>
            <a:ln w="28575">
              <a:noFill/>
            </a:ln>
          </c:spPr>
          <c:marker>
            <c:symbol val="dash"/>
            <c:size val="14"/>
            <c:spPr>
              <a:solidFill>
                <a:schemeClr val="tx1"/>
              </a:solidFill>
            </c:spPr>
          </c:marker>
          <c:cat>
            <c:strRef>
              <c:f>'IPP-Minería'!$I$7:$I$18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'IPP-Minería'!$L$7:$L$18</c:f>
              <c:numCache>
                <c:formatCode>#,##0.0</c:formatCode>
                <c:ptCount val="12"/>
                <c:pt idx="0">
                  <c:v>92.601052631578952</c:v>
                </c:pt>
                <c:pt idx="1">
                  <c:v>93.393157894736845</c:v>
                </c:pt>
                <c:pt idx="2">
                  <c:v>94.427368421052634</c:v>
                </c:pt>
                <c:pt idx="3">
                  <c:v>94.389473684210515</c:v>
                </c:pt>
                <c:pt idx="4">
                  <c:v>84.303684210526313</c:v>
                </c:pt>
                <c:pt idx="5">
                  <c:v>83.317368421052649</c:v>
                </c:pt>
                <c:pt idx="6">
                  <c:v>83.778947368421044</c:v>
                </c:pt>
                <c:pt idx="7">
                  <c:v>83.778421052631572</c:v>
                </c:pt>
                <c:pt idx="8">
                  <c:v>84.655789473684209</c:v>
                </c:pt>
                <c:pt idx="9">
                  <c:v>86.406842105263152</c:v>
                </c:pt>
                <c:pt idx="10">
                  <c:v>86.614210526315787</c:v>
                </c:pt>
                <c:pt idx="11">
                  <c:v>86.473157894736858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D13-46E0-91E7-7F1003B8B4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47625">
              <a:solidFill>
                <a:srgbClr val="FF0000"/>
              </a:solidFill>
            </a:ln>
          </c:spPr>
        </c:hiLowLines>
        <c:axId val="12475392"/>
        <c:axId val="12485376"/>
      </c:stockChart>
      <c:catAx>
        <c:axId val="12475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485376"/>
        <c:crosses val="autoZero"/>
        <c:auto val="1"/>
        <c:lblAlgn val="ctr"/>
        <c:lblOffset val="100"/>
        <c:noMultiLvlLbl val="0"/>
      </c:catAx>
      <c:valAx>
        <c:axId val="12485376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12475392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'Paridad Diesel'!$B$1</c:f>
              <c:strCache>
                <c:ptCount val="1"/>
                <c:pt idx="0">
                  <c:v>Precio de Paridad del Diésel</c:v>
                </c:pt>
              </c:strCache>
            </c:strRef>
          </c:tx>
          <c:marker>
            <c:symbol val="none"/>
          </c:marker>
          <c:cat>
            <c:numRef>
              <c:f>'Paridad Diesel'!$C$7:$C$294</c:f>
              <c:numCache>
                <c:formatCode>mmm\-yy</c:formatCode>
                <c:ptCount val="28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42705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  <c:pt idx="158">
                  <c:v>45717</c:v>
                </c:pt>
                <c:pt idx="159">
                  <c:v>45748</c:v>
                </c:pt>
                <c:pt idx="160">
                  <c:v>45778</c:v>
                </c:pt>
                <c:pt idx="161">
                  <c:v>45809</c:v>
                </c:pt>
                <c:pt idx="162">
                  <c:v>45839</c:v>
                </c:pt>
                <c:pt idx="163">
                  <c:v>45870</c:v>
                </c:pt>
                <c:pt idx="164">
                  <c:v>45901</c:v>
                </c:pt>
                <c:pt idx="165">
                  <c:v>45931</c:v>
                </c:pt>
                <c:pt idx="166">
                  <c:v>45962</c:v>
                </c:pt>
                <c:pt idx="167">
                  <c:v>45992</c:v>
                </c:pt>
                <c:pt idx="168">
                  <c:v>46023</c:v>
                </c:pt>
                <c:pt idx="169">
                  <c:v>46054</c:v>
                </c:pt>
                <c:pt idx="170">
                  <c:v>46082</c:v>
                </c:pt>
                <c:pt idx="171">
                  <c:v>46113</c:v>
                </c:pt>
                <c:pt idx="172">
                  <c:v>46143</c:v>
                </c:pt>
                <c:pt idx="173">
                  <c:v>46174</c:v>
                </c:pt>
                <c:pt idx="174">
                  <c:v>46204</c:v>
                </c:pt>
                <c:pt idx="175">
                  <c:v>46235</c:v>
                </c:pt>
                <c:pt idx="176">
                  <c:v>46266</c:v>
                </c:pt>
                <c:pt idx="177">
                  <c:v>46296</c:v>
                </c:pt>
                <c:pt idx="178">
                  <c:v>46327</c:v>
                </c:pt>
                <c:pt idx="179">
                  <c:v>46357</c:v>
                </c:pt>
                <c:pt idx="180">
                  <c:v>46388</c:v>
                </c:pt>
                <c:pt idx="181">
                  <c:v>46419</c:v>
                </c:pt>
                <c:pt idx="182">
                  <c:v>46447</c:v>
                </c:pt>
                <c:pt idx="183">
                  <c:v>46478</c:v>
                </c:pt>
                <c:pt idx="184">
                  <c:v>46508</c:v>
                </c:pt>
                <c:pt idx="185">
                  <c:v>46539</c:v>
                </c:pt>
                <c:pt idx="186">
                  <c:v>46569</c:v>
                </c:pt>
                <c:pt idx="187">
                  <c:v>46600</c:v>
                </c:pt>
                <c:pt idx="188">
                  <c:v>46631</c:v>
                </c:pt>
                <c:pt idx="189">
                  <c:v>46661</c:v>
                </c:pt>
                <c:pt idx="190">
                  <c:v>46692</c:v>
                </c:pt>
                <c:pt idx="191">
                  <c:v>46722</c:v>
                </c:pt>
                <c:pt idx="192">
                  <c:v>46753</c:v>
                </c:pt>
                <c:pt idx="193">
                  <c:v>46784</c:v>
                </c:pt>
                <c:pt idx="194">
                  <c:v>46813</c:v>
                </c:pt>
                <c:pt idx="195">
                  <c:v>46844</c:v>
                </c:pt>
                <c:pt idx="196">
                  <c:v>46874</c:v>
                </c:pt>
                <c:pt idx="197">
                  <c:v>46905</c:v>
                </c:pt>
                <c:pt idx="198">
                  <c:v>46935</c:v>
                </c:pt>
                <c:pt idx="199">
                  <c:v>46966</c:v>
                </c:pt>
                <c:pt idx="200">
                  <c:v>46997</c:v>
                </c:pt>
                <c:pt idx="201">
                  <c:v>47027</c:v>
                </c:pt>
                <c:pt idx="202">
                  <c:v>47058</c:v>
                </c:pt>
                <c:pt idx="203">
                  <c:v>47088</c:v>
                </c:pt>
                <c:pt idx="204">
                  <c:v>47119</c:v>
                </c:pt>
                <c:pt idx="205">
                  <c:v>47150</c:v>
                </c:pt>
                <c:pt idx="206">
                  <c:v>47178</c:v>
                </c:pt>
                <c:pt idx="207">
                  <c:v>47209</c:v>
                </c:pt>
                <c:pt idx="208">
                  <c:v>47239</c:v>
                </c:pt>
                <c:pt idx="209">
                  <c:v>47270</c:v>
                </c:pt>
                <c:pt idx="210">
                  <c:v>47300</c:v>
                </c:pt>
                <c:pt idx="211">
                  <c:v>47331</c:v>
                </c:pt>
                <c:pt idx="212">
                  <c:v>47362</c:v>
                </c:pt>
                <c:pt idx="213">
                  <c:v>47392</c:v>
                </c:pt>
                <c:pt idx="214">
                  <c:v>47423</c:v>
                </c:pt>
                <c:pt idx="215">
                  <c:v>47453</c:v>
                </c:pt>
                <c:pt idx="216">
                  <c:v>47484</c:v>
                </c:pt>
                <c:pt idx="217">
                  <c:v>47515</c:v>
                </c:pt>
                <c:pt idx="218">
                  <c:v>47543</c:v>
                </c:pt>
                <c:pt idx="219">
                  <c:v>47574</c:v>
                </c:pt>
                <c:pt idx="220">
                  <c:v>47604</c:v>
                </c:pt>
                <c:pt idx="221">
                  <c:v>47635</c:v>
                </c:pt>
                <c:pt idx="222">
                  <c:v>47665</c:v>
                </c:pt>
                <c:pt idx="223">
                  <c:v>47696</c:v>
                </c:pt>
                <c:pt idx="224">
                  <c:v>47727</c:v>
                </c:pt>
                <c:pt idx="225">
                  <c:v>47757</c:v>
                </c:pt>
                <c:pt idx="226">
                  <c:v>47788</c:v>
                </c:pt>
                <c:pt idx="227">
                  <c:v>47818</c:v>
                </c:pt>
              </c:numCache>
            </c:numRef>
          </c:cat>
          <c:val>
            <c:numRef>
              <c:f>'Paridad Diesel'!$D$7:$D$294</c:f>
              <c:numCache>
                <c:formatCode>##########0.00</c:formatCode>
                <c:ptCount val="288"/>
                <c:pt idx="0">
                  <c:v>0.82969999999999999</c:v>
                </c:pt>
                <c:pt idx="1">
                  <c:v>0.85087999999999997</c:v>
                </c:pt>
                <c:pt idx="2">
                  <c:v>0.90415000000000001</c:v>
                </c:pt>
                <c:pt idx="3">
                  <c:v>0.90870000000000006</c:v>
                </c:pt>
                <c:pt idx="4">
                  <c:v>0.86996000000000007</c:v>
                </c:pt>
                <c:pt idx="5">
                  <c:v>0.77110000000000001</c:v>
                </c:pt>
                <c:pt idx="6">
                  <c:v>0.75748000000000004</c:v>
                </c:pt>
                <c:pt idx="7">
                  <c:v>0.82008999999999999</c:v>
                </c:pt>
                <c:pt idx="8">
                  <c:v>0.88248000000000004</c:v>
                </c:pt>
                <c:pt idx="9">
                  <c:v>0.87766999999999995</c:v>
                </c:pt>
                <c:pt idx="10">
                  <c:v>0.84014999999999995</c:v>
                </c:pt>
                <c:pt idx="11">
                  <c:v>0.83067999999999997</c:v>
                </c:pt>
                <c:pt idx="12">
                  <c:v>0.82948</c:v>
                </c:pt>
                <c:pt idx="13">
                  <c:v>0.86512</c:v>
                </c:pt>
                <c:pt idx="14">
                  <c:v>0.86430999999999991</c:v>
                </c:pt>
                <c:pt idx="15">
                  <c:v>0.82047999999999999</c:v>
                </c:pt>
                <c:pt idx="16">
                  <c:v>0.78677999999999992</c:v>
                </c:pt>
                <c:pt idx="17">
                  <c:v>0.79086999999999996</c:v>
                </c:pt>
                <c:pt idx="18">
                  <c:v>0.81197000000000008</c:v>
                </c:pt>
                <c:pt idx="19">
                  <c:v>0.83560000000000001</c:v>
                </c:pt>
                <c:pt idx="20">
                  <c:v>0.85257000000000005</c:v>
                </c:pt>
                <c:pt idx="21">
                  <c:v>0.82453999999999994</c:v>
                </c:pt>
                <c:pt idx="22">
                  <c:v>0.80091000000000001</c:v>
                </c:pt>
                <c:pt idx="23">
                  <c:v>0.81889999999999996</c:v>
                </c:pt>
                <c:pt idx="24">
                  <c:v>0.8170599999999999</c:v>
                </c:pt>
                <c:pt idx="25">
                  <c:v>0.81015999999999999</c:v>
                </c:pt>
                <c:pt idx="26">
                  <c:v>0.82353999999999994</c:v>
                </c:pt>
                <c:pt idx="27">
                  <c:v>0.80150999999999994</c:v>
                </c:pt>
                <c:pt idx="28">
                  <c:v>0.80989999999999995</c:v>
                </c:pt>
                <c:pt idx="29">
                  <c:v>0.79752999999999996</c:v>
                </c:pt>
                <c:pt idx="30">
                  <c:v>0.81065999999999994</c:v>
                </c:pt>
                <c:pt idx="31">
                  <c:v>0.78021000000000007</c:v>
                </c:pt>
                <c:pt idx="32">
                  <c:v>0.76215999999999995</c:v>
                </c:pt>
                <c:pt idx="33">
                  <c:v>0.72911000000000004</c:v>
                </c:pt>
                <c:pt idx="34">
                  <c:v>0.67237999999999998</c:v>
                </c:pt>
                <c:pt idx="35">
                  <c:v>0.57883000000000007</c:v>
                </c:pt>
                <c:pt idx="36">
                  <c:v>0.45557999999999998</c:v>
                </c:pt>
                <c:pt idx="37">
                  <c:v>0.47092000000000001</c:v>
                </c:pt>
                <c:pt idx="38">
                  <c:v>0.5101</c:v>
                </c:pt>
                <c:pt idx="39">
                  <c:v>0.48925000000000002</c:v>
                </c:pt>
                <c:pt idx="40">
                  <c:v>0.54236000000000006</c:v>
                </c:pt>
                <c:pt idx="41">
                  <c:v>0.52013999999999994</c:v>
                </c:pt>
                <c:pt idx="42">
                  <c:v>0.48987000000000003</c:v>
                </c:pt>
                <c:pt idx="43">
                  <c:v>0.43220999999999998</c:v>
                </c:pt>
                <c:pt idx="44">
                  <c:v>0.42125000000000001</c:v>
                </c:pt>
                <c:pt idx="45">
                  <c:v>0.41411999999999999</c:v>
                </c:pt>
                <c:pt idx="46">
                  <c:v>0.39601999999999998</c:v>
                </c:pt>
                <c:pt idx="47">
                  <c:v>0.35942000000000002</c:v>
                </c:pt>
                <c:pt idx="48">
                  <c:v>0.30010999999999999</c:v>
                </c:pt>
                <c:pt idx="49">
                  <c:v>0.28849999999999998</c:v>
                </c:pt>
                <c:pt idx="50">
                  <c:v>0.31955</c:v>
                </c:pt>
                <c:pt idx="51">
                  <c:v>0.33318999999999999</c:v>
                </c:pt>
                <c:pt idx="52">
                  <c:v>0.36880000000000002</c:v>
                </c:pt>
                <c:pt idx="53">
                  <c:v>0.41764999999999997</c:v>
                </c:pt>
                <c:pt idx="54">
                  <c:v>0.40654000000000001</c:v>
                </c:pt>
                <c:pt idx="55">
                  <c:v>0.36842000000000003</c:v>
                </c:pt>
                <c:pt idx="56">
                  <c:v>0.40117000000000003</c:v>
                </c:pt>
                <c:pt idx="57">
                  <c:v>0.42166999999999999</c:v>
                </c:pt>
                <c:pt idx="58">
                  <c:v>0.41337000000000002</c:v>
                </c:pt>
                <c:pt idx="59">
                  <c:v>0.43613000000000002</c:v>
                </c:pt>
                <c:pt idx="60">
                  <c:v>0.46544000000000002</c:v>
                </c:pt>
                <c:pt idx="61">
                  <c:v>0.45776</c:v>
                </c:pt>
                <c:pt idx="62">
                  <c:v>0.43768000000000001</c:v>
                </c:pt>
                <c:pt idx="63">
                  <c:v>0.44124999999999998</c:v>
                </c:pt>
                <c:pt idx="64">
                  <c:v>0.41833999999999999</c:v>
                </c:pt>
                <c:pt idx="65">
                  <c:v>0.41836000000000001</c:v>
                </c:pt>
                <c:pt idx="66">
                  <c:v>0.40786</c:v>
                </c:pt>
                <c:pt idx="67">
                  <c:v>0.44612999999999997</c:v>
                </c:pt>
                <c:pt idx="68">
                  <c:v>0.48351</c:v>
                </c:pt>
                <c:pt idx="69">
                  <c:v>0.49035000000000001</c:v>
                </c:pt>
                <c:pt idx="70">
                  <c:v>0.50849999999999995</c:v>
                </c:pt>
                <c:pt idx="71">
                  <c:v>0.52512000000000003</c:v>
                </c:pt>
                <c:pt idx="72">
                  <c:v>0.55565999999999993</c:v>
                </c:pt>
                <c:pt idx="73">
                  <c:v>0.55623</c:v>
                </c:pt>
                <c:pt idx="74">
                  <c:v>0.52370000000000005</c:v>
                </c:pt>
                <c:pt idx="75">
                  <c:v>0.55449999999999999</c:v>
                </c:pt>
                <c:pt idx="76">
                  <c:v>0.58283000000000007</c:v>
                </c:pt>
                <c:pt idx="77">
                  <c:v>0.59589999999999999</c:v>
                </c:pt>
                <c:pt idx="78">
                  <c:v>0.58160999999999996</c:v>
                </c:pt>
                <c:pt idx="79">
                  <c:v>0.58002999999999993</c:v>
                </c:pt>
                <c:pt idx="80">
                  <c:v>0.59889999999999999</c:v>
                </c:pt>
                <c:pt idx="81">
                  <c:v>0.63595000000000002</c:v>
                </c:pt>
                <c:pt idx="82">
                  <c:v>0.60920000000000007</c:v>
                </c:pt>
                <c:pt idx="83">
                  <c:v>0.51698</c:v>
                </c:pt>
                <c:pt idx="84">
                  <c:v>0.48754000000000003</c:v>
                </c:pt>
                <c:pt idx="85">
                  <c:v>0.52448000000000006</c:v>
                </c:pt>
                <c:pt idx="86">
                  <c:v>0.54437000000000002</c:v>
                </c:pt>
                <c:pt idx="87">
                  <c:v>0.55419000000000007</c:v>
                </c:pt>
                <c:pt idx="88">
                  <c:v>0.55614999999999992</c:v>
                </c:pt>
                <c:pt idx="89">
                  <c:v>0.52429999999999999</c:v>
                </c:pt>
                <c:pt idx="90">
                  <c:v>0.52403999999999995</c:v>
                </c:pt>
                <c:pt idx="91">
                  <c:v>0.50607999999999997</c:v>
                </c:pt>
                <c:pt idx="92">
                  <c:v>0.51397999999999999</c:v>
                </c:pt>
                <c:pt idx="93">
                  <c:v>0.52958000000000005</c:v>
                </c:pt>
                <c:pt idx="94">
                  <c:v>0.50243000000000004</c:v>
                </c:pt>
                <c:pt idx="95">
                  <c:v>0.53409000000000006</c:v>
                </c:pt>
                <c:pt idx="96">
                  <c:v>0.53761000000000003</c:v>
                </c:pt>
                <c:pt idx="97">
                  <c:v>0.46400999999999998</c:v>
                </c:pt>
                <c:pt idx="98">
                  <c:v>0.39179000000000003</c:v>
                </c:pt>
                <c:pt idx="99">
                  <c:v>0.27857999999999999</c:v>
                </c:pt>
                <c:pt idx="100">
                  <c:v>0.24121999999999999</c:v>
                </c:pt>
                <c:pt idx="101">
                  <c:v>0.29310000000000003</c:v>
                </c:pt>
                <c:pt idx="102">
                  <c:v>0.34144999999999998</c:v>
                </c:pt>
                <c:pt idx="103">
                  <c:v>0.34776999999999997</c:v>
                </c:pt>
                <c:pt idx="104">
                  <c:v>0.33388999999999996</c:v>
                </c:pt>
                <c:pt idx="105">
                  <c:v>0.31610000000000005</c:v>
                </c:pt>
                <c:pt idx="106">
                  <c:v>0.32961000000000001</c:v>
                </c:pt>
                <c:pt idx="107">
                  <c:v>0.38721</c:v>
                </c:pt>
                <c:pt idx="108">
                  <c:v>0.41564000000000001</c:v>
                </c:pt>
                <c:pt idx="109">
                  <c:v>0.46085999999999999</c:v>
                </c:pt>
                <c:pt idx="110">
                  <c:v>0.51700999999999997</c:v>
                </c:pt>
                <c:pt idx="111">
                  <c:v>0.52039000000000002</c:v>
                </c:pt>
                <c:pt idx="112">
                  <c:v>0.54364999999999997</c:v>
                </c:pt>
                <c:pt idx="113">
                  <c:v>0.57662000000000002</c:v>
                </c:pt>
                <c:pt idx="114">
                  <c:v>0.58711999999999998</c:v>
                </c:pt>
                <c:pt idx="115">
                  <c:v>0.57710000000000006</c:v>
                </c:pt>
                <c:pt idx="116">
                  <c:v>0.5881900000000001</c:v>
                </c:pt>
                <c:pt idx="117">
                  <c:v>0.64803999999999995</c:v>
                </c:pt>
                <c:pt idx="118">
                  <c:v>0.69162000000000001</c:v>
                </c:pt>
                <c:pt idx="119">
                  <c:v>0.61754999999999993</c:v>
                </c:pt>
                <c:pt idx="120">
                  <c:v>0.68880999999999992</c:v>
                </c:pt>
                <c:pt idx="121">
                  <c:v>0.77091999999999994</c:v>
                </c:pt>
                <c:pt idx="122">
                  <c:v>0.91779999999999995</c:v>
                </c:pt>
                <c:pt idx="123">
                  <c:v>1.0232600000000001</c:v>
                </c:pt>
                <c:pt idx="124">
                  <c:v>1.1254000000000002</c:v>
                </c:pt>
                <c:pt idx="125">
                  <c:v>1.12435</c:v>
                </c:pt>
                <c:pt idx="126">
                  <c:v>1.0844400000000001</c:v>
                </c:pt>
                <c:pt idx="127">
                  <c:v>1.0042899999999999</c:v>
                </c:pt>
                <c:pt idx="128">
                  <c:v>1.0005999999999999</c:v>
                </c:pt>
                <c:pt idx="129">
                  <c:v>1.0052000000000001</c:v>
                </c:pt>
                <c:pt idx="130">
                  <c:v>1.0486</c:v>
                </c:pt>
                <c:pt idx="131">
                  <c:v>0.87117999999999995</c:v>
                </c:pt>
                <c:pt idx="132">
                  <c:v>0.90939999999999999</c:v>
                </c:pt>
                <c:pt idx="133">
                  <c:v>0.86130999999999991</c:v>
                </c:pt>
                <c:pt idx="134">
                  <c:v>0.77595000000000003</c:v>
                </c:pt>
                <c:pt idx="135">
                  <c:v>0.75117999999999996</c:v>
                </c:pt>
                <c:pt idx="136">
                  <c:v>0.67280999999999991</c:v>
                </c:pt>
                <c:pt idx="137">
                  <c:v>0.66210000000000002</c:v>
                </c:pt>
                <c:pt idx="138">
                  <c:v>0.69147000000000003</c:v>
                </c:pt>
                <c:pt idx="139">
                  <c:v>0.80476999999999999</c:v>
                </c:pt>
                <c:pt idx="140">
                  <c:v>0.87833000000000006</c:v>
                </c:pt>
                <c:pt idx="141">
                  <c:v>0.86585000000000001</c:v>
                </c:pt>
                <c:pt idx="142">
                  <c:v>0.82071000000000005</c:v>
                </c:pt>
                <c:pt idx="143">
                  <c:v>0.72541</c:v>
                </c:pt>
                <c:pt idx="144">
                  <c:v>0.70304999999999995</c:v>
                </c:pt>
                <c:pt idx="145">
                  <c:v>0.75800999999999996</c:v>
                </c:pt>
                <c:pt idx="146">
                  <c:v>0.75939000000000001</c:v>
                </c:pt>
                <c:pt idx="147">
                  <c:v>0.75900000000000001</c:v>
                </c:pt>
                <c:pt idx="148">
                  <c:v>0.71467999999999998</c:v>
                </c:pt>
                <c:pt idx="149">
                  <c:v>0.67915999999999999</c:v>
                </c:pt>
                <c:pt idx="150">
                  <c:v>0.72221000000000002</c:v>
                </c:pt>
                <c:pt idx="151">
                  <c:v>0.67386000000000001</c:v>
                </c:pt>
                <c:pt idx="152">
                  <c:v>0.62204999999999999</c:v>
                </c:pt>
                <c:pt idx="153">
                  <c:v>0.61882999999999999</c:v>
                </c:pt>
                <c:pt idx="154">
                  <c:v>0.61416999999999999</c:v>
                </c:pt>
                <c:pt idx="155">
                  <c:v>0.62303999999999993</c:v>
                </c:pt>
                <c:pt idx="156">
                  <c:v>0.65727000000000002</c:v>
                </c:pt>
                <c:pt idx="157">
                  <c:v>0.69435999999999998</c:v>
                </c:pt>
                <c:pt idx="158">
                  <c:v>0.65055999999999992</c:v>
                </c:pt>
                <c:pt idx="159">
                  <c:v>0.60489999999999999</c:v>
                </c:pt>
                <c:pt idx="160">
                  <c:v>0.58595000000000008</c:v>
                </c:pt>
                <c:pt idx="161">
                  <c:v>0.60060999999999998</c:v>
                </c:pt>
                <c:pt idx="162">
                  <c:v>0.66991000000000001</c:v>
                </c:pt>
                <c:pt idx="163">
                  <c:v>0.65789999999999993</c:v>
                </c:pt>
                <c:pt idx="164">
                  <c:v>0.66003000000000001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90-4A72-8461-10FB66EA48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439936"/>
        <c:axId val="12441472"/>
      </c:lineChart>
      <c:dateAx>
        <c:axId val="1243993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2441472"/>
        <c:crosses val="autoZero"/>
        <c:auto val="1"/>
        <c:lblOffset val="100"/>
        <c:baseTimeUnit val="months"/>
      </c:dateAx>
      <c:valAx>
        <c:axId val="12441472"/>
        <c:scaling>
          <c:orientation val="minMax"/>
        </c:scaling>
        <c:delete val="0"/>
        <c:axPos val="l"/>
        <c:majorGridlines/>
        <c:numFmt formatCode="##########0.00" sourceLinked="1"/>
        <c:majorTickMark val="out"/>
        <c:minorTickMark val="none"/>
        <c:tickLblPos val="nextTo"/>
        <c:crossAx val="12439936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08573928258967"/>
          <c:y val="4.9558339530966847E-2"/>
          <c:w val="0.86235870516185475"/>
          <c:h val="0.73023493834467657"/>
        </c:manualLayout>
      </c:layout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strRef>
              <c:f>'Paridad Diesel'!$I$7:$I$18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'Paridad Diesel'!$J$7:$J$18</c:f>
              <c:numCache>
                <c:formatCode>#,##0.0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10-41B5-AD46-AB5A7CB756F9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strRef>
              <c:f>'Paridad Diesel'!$I$7:$I$18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'Paridad Diesel'!$K$7:$K$18</c:f>
              <c:numCache>
                <c:formatCode>#,##0.0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10-41B5-AD46-AB5A7CB756F9}"/>
            </c:ext>
          </c:extLst>
        </c:ser>
        <c:ser>
          <c:idx val="2"/>
          <c:order val="2"/>
          <c:spPr>
            <a:ln w="28575">
              <a:noFill/>
            </a:ln>
          </c:spPr>
          <c:marker>
            <c:symbol val="dash"/>
            <c:size val="14"/>
            <c:spPr>
              <a:solidFill>
                <a:schemeClr val="tx1"/>
              </a:solidFill>
            </c:spPr>
          </c:marker>
          <c:cat>
            <c:strRef>
              <c:f>'Paridad Diesel'!$I$7:$I$18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'Paridad Diesel'!$L$7:$L$18</c:f>
              <c:numCache>
                <c:formatCode>#,##0.0</c:formatCode>
                <c:ptCount val="12"/>
                <c:pt idx="0">
                  <c:v>0.45538684210526315</c:v>
                </c:pt>
                <c:pt idx="1">
                  <c:v>0.46492210526315791</c:v>
                </c:pt>
                <c:pt idx="2">
                  <c:v>0.47052105263157895</c:v>
                </c:pt>
                <c:pt idx="3">
                  <c:v>0.4652831578947369</c:v>
                </c:pt>
                <c:pt idx="4">
                  <c:v>0.46414894736842105</c:v>
                </c:pt>
                <c:pt idx="5">
                  <c:v>0.46167315789473679</c:v>
                </c:pt>
                <c:pt idx="6">
                  <c:v>0.46771736842105266</c:v>
                </c:pt>
                <c:pt idx="7">
                  <c:v>0.46497157894736835</c:v>
                </c:pt>
                <c:pt idx="8">
                  <c:v>0.47363736842105264</c:v>
                </c:pt>
                <c:pt idx="9">
                  <c:v>0.44089526315789468</c:v>
                </c:pt>
                <c:pt idx="10">
                  <c:v>0.43408789473684217</c:v>
                </c:pt>
                <c:pt idx="11">
                  <c:v>0.41181789473684205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E10-41B5-AD46-AB5A7CB75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47625">
              <a:solidFill>
                <a:srgbClr val="FF0000"/>
              </a:solidFill>
            </a:ln>
          </c:spPr>
        </c:hiLowLines>
        <c:axId val="12475392"/>
        <c:axId val="12485376"/>
      </c:stockChart>
      <c:catAx>
        <c:axId val="12475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485376"/>
        <c:crosses val="autoZero"/>
        <c:auto val="1"/>
        <c:lblAlgn val="ctr"/>
        <c:lblOffset val="100"/>
        <c:noMultiLvlLbl val="0"/>
      </c:catAx>
      <c:valAx>
        <c:axId val="12485376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12475392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Indexación</a:t>
            </a:r>
            <a:r>
              <a:rPr lang="es-AR" baseline="0"/>
              <a:t> SSMM-10</a:t>
            </a:r>
            <a:endParaRPr lang="es-A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'Parámetros y resultados'!$BA$6</c:f>
              <c:strCache>
                <c:ptCount val="1"/>
                <c:pt idx="0">
                  <c:v>Índ. Salario</c:v>
                </c:pt>
              </c:strCache>
            </c:strRef>
          </c:tx>
          <c:spPr>
            <a:ln w="15875" cap="rnd">
              <a:solidFill>
                <a:schemeClr val="tx1">
                  <a:lumMod val="65000"/>
                  <a:lumOff val="3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resultados'!$BA$7:$BA$164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100.15258934934886</c:v>
                </c:pt>
                <c:pt idx="2">
                  <c:v>100.7678733802484</c:v>
                </c:pt>
                <c:pt idx="3">
                  <c:v>100.83707345524644</c:v>
                </c:pt>
                <c:pt idx="4">
                  <c:v>101.07688673442917</c:v>
                </c:pt>
                <c:pt idx="5">
                  <c:v>101.29622302112881</c:v>
                </c:pt>
                <c:pt idx="6">
                  <c:v>102.44538237946217</c:v>
                </c:pt>
                <c:pt idx="7">
                  <c:v>102.98940120090208</c:v>
                </c:pt>
                <c:pt idx="8">
                  <c:v>103.39479349177199</c:v>
                </c:pt>
                <c:pt idx="9">
                  <c:v>103.6507843582055</c:v>
                </c:pt>
                <c:pt idx="10">
                  <c:v>104.29011644930708</c:v>
                </c:pt>
                <c:pt idx="11">
                  <c:v>105.3767961034909</c:v>
                </c:pt>
                <c:pt idx="12">
                  <c:v>105.95743651954817</c:v>
                </c:pt>
                <c:pt idx="13">
                  <c:v>106.02344180100482</c:v>
                </c:pt>
                <c:pt idx="14">
                  <c:v>106.70835071658344</c:v>
                </c:pt>
                <c:pt idx="15">
                  <c:v>107.0544324106899</c:v>
                </c:pt>
                <c:pt idx="16">
                  <c:v>107.14600570923545</c:v>
                </c:pt>
                <c:pt idx="17">
                  <c:v>107.11668046908946</c:v>
                </c:pt>
                <c:pt idx="18">
                  <c:v>107.70374878988443</c:v>
                </c:pt>
                <c:pt idx="19">
                  <c:v>108.85990558978887</c:v>
                </c:pt>
                <c:pt idx="20">
                  <c:v>109.41505689735816</c:v>
                </c:pt>
                <c:pt idx="21">
                  <c:v>109.41605832274068</c:v>
                </c:pt>
                <c:pt idx="22">
                  <c:v>109.88903890791725</c:v>
                </c:pt>
                <c:pt idx="23">
                  <c:v>111.18850807678899</c:v>
                </c:pt>
                <c:pt idx="24">
                  <c:v>112.14077650548091</c:v>
                </c:pt>
                <c:pt idx="25">
                  <c:v>112.4023158384076</c:v>
                </c:pt>
                <c:pt idx="26">
                  <c:v>113.3124936751444</c:v>
                </c:pt>
                <c:pt idx="27">
                  <c:v>113.79140991374013</c:v>
                </c:pt>
                <c:pt idx="28">
                  <c:v>114.0831925092028</c:v>
                </c:pt>
                <c:pt idx="29">
                  <c:v>114.19366470896787</c:v>
                </c:pt>
                <c:pt idx="30">
                  <c:v>115.55862901255568</c:v>
                </c:pt>
                <c:pt idx="31">
                  <c:v>115.86639570123289</c:v>
                </c:pt>
                <c:pt idx="32">
                  <c:v>116.55219950728673</c:v>
                </c:pt>
                <c:pt idx="33">
                  <c:v>116.9176366295563</c:v>
                </c:pt>
                <c:pt idx="34">
                  <c:v>117.58283246202473</c:v>
                </c:pt>
                <c:pt idx="35">
                  <c:v>119.16176514128551</c:v>
                </c:pt>
                <c:pt idx="36">
                  <c:v>120.15154012882168</c:v>
                </c:pt>
                <c:pt idx="37">
                  <c:v>120.33811622651835</c:v>
                </c:pt>
                <c:pt idx="38">
                  <c:v>121.30494779542356</c:v>
                </c:pt>
                <c:pt idx="39">
                  <c:v>121.06012765665513</c:v>
                </c:pt>
                <c:pt idx="40">
                  <c:v>121.15226260453187</c:v>
                </c:pt>
                <c:pt idx="41">
                  <c:v>121.41295063627469</c:v>
                </c:pt>
                <c:pt idx="42">
                  <c:v>122.67475688305881</c:v>
                </c:pt>
                <c:pt idx="43">
                  <c:v>122.61502366049204</c:v>
                </c:pt>
                <c:pt idx="44">
                  <c:v>123.44319892261215</c:v>
                </c:pt>
                <c:pt idx="45">
                  <c:v>123.58113031890987</c:v>
                </c:pt>
                <c:pt idx="46">
                  <c:v>124.10315126047904</c:v>
                </c:pt>
                <c:pt idx="47">
                  <c:v>125.35233523120515</c:v>
                </c:pt>
                <c:pt idx="48">
                  <c:v>127.14230016751367</c:v>
                </c:pt>
                <c:pt idx="49">
                  <c:v>126.84665197607595</c:v>
                </c:pt>
                <c:pt idx="50">
                  <c:v>127.85394076999937</c:v>
                </c:pt>
                <c:pt idx="51">
                  <c:v>127.48661351538964</c:v>
                </c:pt>
                <c:pt idx="52">
                  <c:v>127.55392149043445</c:v>
                </c:pt>
                <c:pt idx="53">
                  <c:v>128.05483868209711</c:v>
                </c:pt>
                <c:pt idx="54">
                  <c:v>128.66197941881049</c:v>
                </c:pt>
                <c:pt idx="55">
                  <c:v>129.36323785249951</c:v>
                </c:pt>
                <c:pt idx="56">
                  <c:v>129.67309270290272</c:v>
                </c:pt>
                <c:pt idx="57">
                  <c:v>129.93108159275988</c:v>
                </c:pt>
                <c:pt idx="58">
                  <c:v>130.20740936246128</c:v>
                </c:pt>
                <c:pt idx="59">
                  <c:v>106.02344180100482</c:v>
                </c:pt>
                <c:pt idx="60">
                  <c:v>132.69548282497908</c:v>
                </c:pt>
                <c:pt idx="61">
                  <c:v>132.20653171774202</c:v>
                </c:pt>
                <c:pt idx="62">
                  <c:v>133.29988119561003</c:v>
                </c:pt>
                <c:pt idx="63">
                  <c:v>132.94222261227077</c:v>
                </c:pt>
                <c:pt idx="64">
                  <c:v>133.16051542514876</c:v>
                </c:pt>
                <c:pt idx="65">
                  <c:v>133.66508225206886</c:v>
                </c:pt>
                <c:pt idx="66">
                  <c:v>134.9813157387492</c:v>
                </c:pt>
                <c:pt idx="67">
                  <c:v>135.65545677522843</c:v>
                </c:pt>
                <c:pt idx="68">
                  <c:v>135.84222373840063</c:v>
                </c:pt>
                <c:pt idx="69">
                  <c:v>136.23704853519365</c:v>
                </c:pt>
                <c:pt idx="70">
                  <c:v>137.03170285957057</c:v>
                </c:pt>
                <c:pt idx="71">
                  <c:v>138.03191010293557</c:v>
                </c:pt>
                <c:pt idx="72">
                  <c:v>139.11599594309271</c:v>
                </c:pt>
                <c:pt idx="73">
                  <c:v>138.59252218227772</c:v>
                </c:pt>
                <c:pt idx="74">
                  <c:v>139.3031197857778</c:v>
                </c:pt>
                <c:pt idx="75">
                  <c:v>139.69635778372944</c:v>
                </c:pt>
                <c:pt idx="76">
                  <c:v>139.50928342344184</c:v>
                </c:pt>
                <c:pt idx="77">
                  <c:v>139.73904708468365</c:v>
                </c:pt>
                <c:pt idx="78">
                  <c:v>140.44716949064707</c:v>
                </c:pt>
                <c:pt idx="79">
                  <c:v>140.5193393513965</c:v>
                </c:pt>
                <c:pt idx="80">
                  <c:v>141.87301146032897</c:v>
                </c:pt>
                <c:pt idx="81">
                  <c:v>141.79819071376824</c:v>
                </c:pt>
                <c:pt idx="82">
                  <c:v>142.56745513356225</c:v>
                </c:pt>
                <c:pt idx="83">
                  <c:v>143.26307077068486</c:v>
                </c:pt>
                <c:pt idx="84">
                  <c:v>144.39716175221832</c:v>
                </c:pt>
                <c:pt idx="85">
                  <c:v>144.60389532291191</c:v>
                </c:pt>
                <c:pt idx="86">
                  <c:v>145.90458615129867</c:v>
                </c:pt>
                <c:pt idx="87">
                  <c:v>146.81187997813078</c:v>
                </c:pt>
                <c:pt idx="88">
                  <c:v>146.69600704204305</c:v>
                </c:pt>
                <c:pt idx="89">
                  <c:v>146.54630723623677</c:v>
                </c:pt>
                <c:pt idx="90">
                  <c:v>147.51959559559629</c:v>
                </c:pt>
                <c:pt idx="91">
                  <c:v>147.8317245878614</c:v>
                </c:pt>
                <c:pt idx="92">
                  <c:v>148.13205451960562</c:v>
                </c:pt>
                <c:pt idx="93">
                  <c:v>148.1340082360181</c:v>
                </c:pt>
                <c:pt idx="94">
                  <c:v>148.51739274903616</c:v>
                </c:pt>
                <c:pt idx="95">
                  <c:v>149.87170904015946</c:v>
                </c:pt>
                <c:pt idx="96">
                  <c:v>151.15801920141681</c:v>
                </c:pt>
                <c:pt idx="97">
                  <c:v>151.03510641716224</c:v>
                </c:pt>
                <c:pt idx="98">
                  <c:v>152.70278848331208</c:v>
                </c:pt>
                <c:pt idx="99">
                  <c:v>150.74819260078291</c:v>
                </c:pt>
                <c:pt idx="100">
                  <c:v>150.51696222983557</c:v>
                </c:pt>
                <c:pt idx="101">
                  <c:v>150.58386149395153</c:v>
                </c:pt>
                <c:pt idx="102">
                  <c:v>151.7055888596341</c:v>
                </c:pt>
                <c:pt idx="103">
                  <c:v>152.02993626868269</c:v>
                </c:pt>
                <c:pt idx="104">
                  <c:v>153.55415786096432</c:v>
                </c:pt>
                <c:pt idx="105">
                  <c:v>154.08844184189425</c:v>
                </c:pt>
                <c:pt idx="106">
                  <c:v>155.34766762071098</c:v>
                </c:pt>
                <c:pt idx="107">
                  <c:v>155.90949462767085</c:v>
                </c:pt>
                <c:pt idx="108">
                  <c:v>157.71566847989547</c:v>
                </c:pt>
                <c:pt idx="109">
                  <c:v>157.34316522834854</c:v>
                </c:pt>
                <c:pt idx="110">
                  <c:v>159.36989284515886</c:v>
                </c:pt>
                <c:pt idx="111">
                  <c:v>159.51662536272951</c:v>
                </c:pt>
                <c:pt idx="112">
                  <c:v>158.91902955669835</c:v>
                </c:pt>
                <c:pt idx="113">
                  <c:v>159.55665636160836</c:v>
                </c:pt>
                <c:pt idx="114">
                  <c:v>161.65943738116357</c:v>
                </c:pt>
                <c:pt idx="115">
                  <c:v>161.77077535290437</c:v>
                </c:pt>
                <c:pt idx="116">
                  <c:v>162.34626952220125</c:v>
                </c:pt>
                <c:pt idx="117">
                  <c:v>163.26923809226588</c:v>
                </c:pt>
                <c:pt idx="118">
                  <c:v>164.46291466534979</c:v>
                </c:pt>
                <c:pt idx="119">
                  <c:v>166.57909080075757</c:v>
                </c:pt>
                <c:pt idx="120">
                  <c:v>169.628858409337</c:v>
                </c:pt>
                <c:pt idx="121">
                  <c:v>169.35411939707015</c:v>
                </c:pt>
                <c:pt idx="122">
                  <c:v>171.35743342961069</c:v>
                </c:pt>
                <c:pt idx="123">
                  <c:v>172.43306148612797</c:v>
                </c:pt>
                <c:pt idx="124">
                  <c:v>174.28883697836451</c:v>
                </c:pt>
                <c:pt idx="125">
                  <c:v>175.60245422288961</c:v>
                </c:pt>
                <c:pt idx="126">
                  <c:v>177.67165900886121</c:v>
                </c:pt>
                <c:pt idx="127">
                  <c:v>179.67914120750933</c:v>
                </c:pt>
                <c:pt idx="128">
                  <c:v>180.34311662386907</c:v>
                </c:pt>
                <c:pt idx="129">
                  <c:v>181.14147937837237</c:v>
                </c:pt>
                <c:pt idx="130">
                  <c:v>182.15556733271271</c:v>
                </c:pt>
                <c:pt idx="131">
                  <c:v>184.65279362633623</c:v>
                </c:pt>
                <c:pt idx="132">
                  <c:v>188.61161608419968</c:v>
                </c:pt>
                <c:pt idx="133">
                  <c:v>188.28859552005594</c:v>
                </c:pt>
                <c:pt idx="134">
                  <c:v>190.52314468476828</c:v>
                </c:pt>
                <c:pt idx="135">
                  <c:v>191.09173577937767</c:v>
                </c:pt>
                <c:pt idx="136">
                  <c:v>192.28061333079708</c:v>
                </c:pt>
                <c:pt idx="137">
                  <c:v>193.56985068219277</c:v>
                </c:pt>
                <c:pt idx="138">
                  <c:v>194.32022668461028</c:v>
                </c:pt>
                <c:pt idx="139">
                  <c:v>194.11870116930621</c:v>
                </c:pt>
                <c:pt idx="140">
                  <c:v>196.39205480758207</c:v>
                </c:pt>
                <c:pt idx="141">
                  <c:v>196.93578300239145</c:v>
                </c:pt>
                <c:pt idx="142">
                  <c:v>197.24053781162496</c:v>
                </c:pt>
                <c:pt idx="143">
                  <c:v>198.80763914407476</c:v>
                </c:pt>
                <c:pt idx="144">
                  <c:v>201.22185169841123</c:v>
                </c:pt>
                <c:pt idx="145">
                  <c:v>201.11609936951425</c:v>
                </c:pt>
                <c:pt idx="146">
                  <c:v>202.46330775317492</c:v>
                </c:pt>
                <c:pt idx="147">
                  <c:v>203.31486012450785</c:v>
                </c:pt>
                <c:pt idx="148">
                  <c:v>204.15427310043799</c:v>
                </c:pt>
                <c:pt idx="149">
                  <c:v>206.6018221478538</c:v>
                </c:pt>
                <c:pt idx="150">
                  <c:v>209.91749299628756</c:v>
                </c:pt>
                <c:pt idx="151">
                  <c:v>210.72122704729699</c:v>
                </c:pt>
                <c:pt idx="152">
                  <c:v>212.15408120252644</c:v>
                </c:pt>
                <c:pt idx="153">
                  <c:v>212.40130020195664</c:v>
                </c:pt>
                <c:pt idx="154">
                  <c:v>212.92328662557568</c:v>
                </c:pt>
                <c:pt idx="155">
                  <c:v>214.40921151845154</c:v>
                </c:pt>
                <c:pt idx="156">
                  <c:v>217.87536801377487</c:v>
                </c:pt>
                <c:pt idx="157">
                  <c:v>217.83137115593422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17-40E1-89E2-9DC3E2DFB4E1}"/>
            </c:ext>
          </c:extLst>
        </c:ser>
        <c:ser>
          <c:idx val="1"/>
          <c:order val="1"/>
          <c:tx>
            <c:strRef>
              <c:f>'Parámetros y resultados'!$BB$6</c:f>
              <c:strCache>
                <c:ptCount val="1"/>
                <c:pt idx="0">
                  <c:v>IPC</c:v>
                </c:pt>
              </c:strCache>
            </c:strRef>
          </c:tx>
          <c:spPr>
            <a:ln w="15875" cap="rnd">
              <a:solidFill>
                <a:schemeClr val="accent5">
                  <a:lumMod val="40000"/>
                  <a:lumOff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resultados'!$BB$7:$BB$164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100.38904198411412</c:v>
                </c:pt>
                <c:pt idx="2">
                  <c:v>100.55114281082834</c:v>
                </c:pt>
                <c:pt idx="3">
                  <c:v>100.5997730588426</c:v>
                </c:pt>
                <c:pt idx="4">
                  <c:v>100.63219322418544</c:v>
                </c:pt>
                <c:pt idx="5">
                  <c:v>100.34041173609987</c:v>
                </c:pt>
                <c:pt idx="6">
                  <c:v>100.32420165342843</c:v>
                </c:pt>
                <c:pt idx="7">
                  <c:v>100.55114281082834</c:v>
                </c:pt>
                <c:pt idx="8">
                  <c:v>101.31301669638515</c:v>
                </c:pt>
                <c:pt idx="9">
                  <c:v>101.88036958988491</c:v>
                </c:pt>
                <c:pt idx="10">
                  <c:v>101.42648727508509</c:v>
                </c:pt>
                <c:pt idx="11">
                  <c:v>101.39406710974225</c:v>
                </c:pt>
                <c:pt idx="12">
                  <c:v>101.58858810179932</c:v>
                </c:pt>
                <c:pt idx="13">
                  <c:v>101.70205868049929</c:v>
                </c:pt>
                <c:pt idx="14">
                  <c:v>102.09110066461339</c:v>
                </c:pt>
                <c:pt idx="15">
                  <c:v>101.60479818447075</c:v>
                </c:pt>
                <c:pt idx="16">
                  <c:v>101.58858810179932</c:v>
                </c:pt>
                <c:pt idx="17">
                  <c:v>102.23699140865618</c:v>
                </c:pt>
                <c:pt idx="18">
                  <c:v>102.51256281407035</c:v>
                </c:pt>
                <c:pt idx="19">
                  <c:v>102.75571405414168</c:v>
                </c:pt>
                <c:pt idx="20">
                  <c:v>103.30685686497002</c:v>
                </c:pt>
                <c:pt idx="21">
                  <c:v>103.45274760901282</c:v>
                </c:pt>
                <c:pt idx="22">
                  <c:v>103.84178959312693</c:v>
                </c:pt>
                <c:pt idx="23">
                  <c:v>104.45777273464094</c:v>
                </c:pt>
                <c:pt idx="24">
                  <c:v>104.65229372669802</c:v>
                </c:pt>
                <c:pt idx="25">
                  <c:v>105.15480628951208</c:v>
                </c:pt>
                <c:pt idx="26">
                  <c:v>106.03015075376885</c:v>
                </c:pt>
                <c:pt idx="27">
                  <c:v>106.69476414329712</c:v>
                </c:pt>
                <c:pt idx="28">
                  <c:v>107.05138596206842</c:v>
                </c:pt>
                <c:pt idx="29">
                  <c:v>107.11622629275411</c:v>
                </c:pt>
                <c:pt idx="30">
                  <c:v>107.35937753282543</c:v>
                </c:pt>
                <c:pt idx="31">
                  <c:v>107.69978926892527</c:v>
                </c:pt>
                <c:pt idx="32">
                  <c:v>108.60755389852488</c:v>
                </c:pt>
                <c:pt idx="33">
                  <c:v>109.7422596855244</c:v>
                </c:pt>
                <c:pt idx="34">
                  <c:v>109.75846976819581</c:v>
                </c:pt>
                <c:pt idx="35">
                  <c:v>109.30458745339602</c:v>
                </c:pt>
                <c:pt idx="36">
                  <c:v>109.40184794942454</c:v>
                </c:pt>
                <c:pt idx="37">
                  <c:v>109.77467985086724</c:v>
                </c:pt>
                <c:pt idx="38">
                  <c:v>110.47171340573838</c:v>
                </c:pt>
                <c:pt idx="39">
                  <c:v>111.10390662992383</c:v>
                </c:pt>
                <c:pt idx="40">
                  <c:v>111.29842762198088</c:v>
                </c:pt>
                <c:pt idx="41">
                  <c:v>111.8495704328092</c:v>
                </c:pt>
                <c:pt idx="42">
                  <c:v>112.31966283028045</c:v>
                </c:pt>
                <c:pt idx="43">
                  <c:v>113.08153671583727</c:v>
                </c:pt>
                <c:pt idx="44">
                  <c:v>113.648889609337</c:v>
                </c:pt>
                <c:pt idx="45">
                  <c:v>114.11898200680825</c:v>
                </c:pt>
                <c:pt idx="46">
                  <c:v>114.0865618414654</c:v>
                </c:pt>
                <c:pt idx="47">
                  <c:v>114.10277192413683</c:v>
                </c:pt>
                <c:pt idx="48">
                  <c:v>114.63770465229372</c:v>
                </c:pt>
                <c:pt idx="49">
                  <c:v>114.94569622305073</c:v>
                </c:pt>
                <c:pt idx="50">
                  <c:v>115.38336845517914</c:v>
                </c:pt>
                <c:pt idx="51">
                  <c:v>115.77241043929325</c:v>
                </c:pt>
                <c:pt idx="52">
                  <c:v>116.03177176203599</c:v>
                </c:pt>
                <c:pt idx="53">
                  <c:v>116.5504944075215</c:v>
                </c:pt>
                <c:pt idx="54">
                  <c:v>116.82606581293564</c:v>
                </c:pt>
                <c:pt idx="55">
                  <c:v>116.89090614362134</c:v>
                </c:pt>
                <c:pt idx="56">
                  <c:v>117.16647754903551</c:v>
                </c:pt>
                <c:pt idx="57">
                  <c:v>117.36099854109257</c:v>
                </c:pt>
                <c:pt idx="58">
                  <c:v>117.42583887177824</c:v>
                </c:pt>
                <c:pt idx="59">
                  <c:v>101.70205868049929</c:v>
                </c:pt>
                <c:pt idx="60">
                  <c:v>117.81488085589238</c:v>
                </c:pt>
                <c:pt idx="61">
                  <c:v>118.10666234397796</c:v>
                </c:pt>
                <c:pt idx="62">
                  <c:v>118.56054465877777</c:v>
                </c:pt>
                <c:pt idx="63">
                  <c:v>118.83611606419193</c:v>
                </c:pt>
                <c:pt idx="64">
                  <c:v>118.98200680823474</c:v>
                </c:pt>
                <c:pt idx="65">
                  <c:v>118.52812449343493</c:v>
                </c:pt>
                <c:pt idx="66">
                  <c:v>118.8036958988491</c:v>
                </c:pt>
                <c:pt idx="67">
                  <c:v>119.04684713892041</c:v>
                </c:pt>
                <c:pt idx="68">
                  <c:v>118.86853622953477</c:v>
                </c:pt>
                <c:pt idx="69">
                  <c:v>119.56556978440591</c:v>
                </c:pt>
                <c:pt idx="70">
                  <c:v>119.67904036310586</c:v>
                </c:pt>
                <c:pt idx="71">
                  <c:v>119.84114118982008</c:v>
                </c:pt>
                <c:pt idx="72">
                  <c:v>120.3922840006484</c:v>
                </c:pt>
                <c:pt idx="73">
                  <c:v>120.45712433133411</c:v>
                </c:pt>
                <c:pt idx="74">
                  <c:v>120.70027557140541</c:v>
                </c:pt>
                <c:pt idx="75">
                  <c:v>121.08931755551954</c:v>
                </c:pt>
                <c:pt idx="76">
                  <c:v>121.41351920894799</c:v>
                </c:pt>
                <c:pt idx="77">
                  <c:v>121.54319987031934</c:v>
                </c:pt>
                <c:pt idx="78">
                  <c:v>121.98087210244772</c:v>
                </c:pt>
                <c:pt idx="79">
                  <c:v>122.19160317717621</c:v>
                </c:pt>
                <c:pt idx="80">
                  <c:v>122.59685524396173</c:v>
                </c:pt>
                <c:pt idx="81">
                  <c:v>123.05073755876154</c:v>
                </c:pt>
                <c:pt idx="82">
                  <c:v>123.05073755876154</c:v>
                </c:pt>
                <c:pt idx="83">
                  <c:v>122.92105689739017</c:v>
                </c:pt>
                <c:pt idx="84">
                  <c:v>123.05073755876154</c:v>
                </c:pt>
                <c:pt idx="85">
                  <c:v>123.11557788944725</c:v>
                </c:pt>
                <c:pt idx="86">
                  <c:v>123.69914086561842</c:v>
                </c:pt>
                <c:pt idx="87">
                  <c:v>124.02334251904685</c:v>
                </c:pt>
                <c:pt idx="88">
                  <c:v>124.76900632193224</c:v>
                </c:pt>
                <c:pt idx="89">
                  <c:v>124.83384665261794</c:v>
                </c:pt>
                <c:pt idx="90">
                  <c:v>125.10941805803211</c:v>
                </c:pt>
                <c:pt idx="91">
                  <c:v>125.336359215432</c:v>
                </c:pt>
                <c:pt idx="92">
                  <c:v>125.35256929810342</c:v>
                </c:pt>
                <c:pt idx="93">
                  <c:v>126.37380450640299</c:v>
                </c:pt>
                <c:pt idx="94">
                  <c:v>126.48727508510294</c:v>
                </c:pt>
                <c:pt idx="95">
                  <c:v>126.60074566380288</c:v>
                </c:pt>
                <c:pt idx="96">
                  <c:v>127.33019938401686</c:v>
                </c:pt>
                <c:pt idx="97">
                  <c:v>127.89755227751662</c:v>
                </c:pt>
                <c:pt idx="98">
                  <c:v>128.31901442697358</c:v>
                </c:pt>
                <c:pt idx="99">
                  <c:v>128.27038417895932</c:v>
                </c:pt>
                <c:pt idx="100">
                  <c:v>128.20554384827363</c:v>
                </c:pt>
                <c:pt idx="101">
                  <c:v>128.10828335224511</c:v>
                </c:pt>
                <c:pt idx="102">
                  <c:v>128.23796401361648</c:v>
                </c:pt>
                <c:pt idx="103">
                  <c:v>128.41627492300211</c:v>
                </c:pt>
                <c:pt idx="104">
                  <c:v>129.22677905657318</c:v>
                </c:pt>
                <c:pt idx="105">
                  <c:v>130.11833360350138</c:v>
                </c:pt>
                <c:pt idx="106">
                  <c:v>129.94002269411573</c:v>
                </c:pt>
                <c:pt idx="107">
                  <c:v>130.37769492624415</c:v>
                </c:pt>
                <c:pt idx="108">
                  <c:v>131.28545955584374</c:v>
                </c:pt>
                <c:pt idx="109">
                  <c:v>131.52861079591506</c:v>
                </c:pt>
                <c:pt idx="110">
                  <c:v>132.03112335872913</c:v>
                </c:pt>
                <c:pt idx="111">
                  <c:v>132.51742583887179</c:v>
                </c:pt>
                <c:pt idx="112">
                  <c:v>132.87404765764305</c:v>
                </c:pt>
                <c:pt idx="113">
                  <c:v>132.98751823634302</c:v>
                </c:pt>
                <c:pt idx="114">
                  <c:v>134.05738369265686</c:v>
                </c:pt>
                <c:pt idx="115">
                  <c:v>134.54368617279948</c:v>
                </c:pt>
                <c:pt idx="116">
                  <c:v>136.13227427459881</c:v>
                </c:pt>
                <c:pt idx="117">
                  <c:v>137.94780353379801</c:v>
                </c:pt>
                <c:pt idx="118">
                  <c:v>138.64483708866914</c:v>
                </c:pt>
                <c:pt idx="119">
                  <c:v>139.73091262765439</c:v>
                </c:pt>
                <c:pt idx="120">
                  <c:v>141.40055114281085</c:v>
                </c:pt>
                <c:pt idx="121">
                  <c:v>141.80580320959638</c:v>
                </c:pt>
                <c:pt idx="122">
                  <c:v>144.44804668503809</c:v>
                </c:pt>
                <c:pt idx="123">
                  <c:v>146.45809693629437</c:v>
                </c:pt>
                <c:pt idx="124">
                  <c:v>148.20878586480794</c:v>
                </c:pt>
                <c:pt idx="125">
                  <c:v>149.60285297455019</c:v>
                </c:pt>
                <c:pt idx="126">
                  <c:v>151.66153347382073</c:v>
                </c:pt>
                <c:pt idx="127">
                  <c:v>153.49327281569137</c:v>
                </c:pt>
                <c:pt idx="128">
                  <c:v>154.82249959474794</c:v>
                </c:pt>
                <c:pt idx="129">
                  <c:v>155.61679364564759</c:v>
                </c:pt>
                <c:pt idx="130">
                  <c:v>157.14054141676124</c:v>
                </c:pt>
                <c:pt idx="131">
                  <c:v>157.5782136488896</c:v>
                </c:pt>
                <c:pt idx="132">
                  <c:v>158.85881017993194</c:v>
                </c:pt>
                <c:pt idx="133">
                  <c:v>158.74533960123199</c:v>
                </c:pt>
                <c:pt idx="134">
                  <c:v>160.47981844707408</c:v>
                </c:pt>
                <c:pt idx="135">
                  <c:v>160.96612092721674</c:v>
                </c:pt>
                <c:pt idx="136">
                  <c:v>161.14443183660237</c:v>
                </c:pt>
                <c:pt idx="137">
                  <c:v>160.90128059653105</c:v>
                </c:pt>
                <c:pt idx="138">
                  <c:v>161.46863349003081</c:v>
                </c:pt>
                <c:pt idx="139">
                  <c:v>161.64694439941644</c:v>
                </c:pt>
                <c:pt idx="140">
                  <c:v>162.7330199384017</c:v>
                </c:pt>
                <c:pt idx="141">
                  <c:v>163.46247365861569</c:v>
                </c:pt>
                <c:pt idx="142">
                  <c:v>164.67822985897229</c:v>
                </c:pt>
                <c:pt idx="143">
                  <c:v>163.78667531204411</c:v>
                </c:pt>
                <c:pt idx="144">
                  <c:v>164.88896093370076</c:v>
                </c:pt>
                <c:pt idx="145">
                  <c:v>165.86156589398607</c:v>
                </c:pt>
                <c:pt idx="146">
                  <c:v>166.47754903550009</c:v>
                </c:pt>
                <c:pt idx="147">
                  <c:v>167.35289349975685</c:v>
                </c:pt>
                <c:pt idx="148">
                  <c:v>167.80677581455666</c:v>
                </c:pt>
                <c:pt idx="149">
                  <c:v>167.64467498784245</c:v>
                </c:pt>
                <c:pt idx="150">
                  <c:v>168.89285135354191</c:v>
                </c:pt>
                <c:pt idx="151">
                  <c:v>169.31431350299889</c:v>
                </c:pt>
                <c:pt idx="152">
                  <c:v>169.46020424704167</c:v>
                </c:pt>
                <c:pt idx="153">
                  <c:v>171.11363267952669</c:v>
                </c:pt>
                <c:pt idx="154">
                  <c:v>171.55130491165505</c:v>
                </c:pt>
                <c:pt idx="155">
                  <c:v>171.21089317555521</c:v>
                </c:pt>
                <c:pt idx="156">
                  <c:v>173.02642243475441</c:v>
                </c:pt>
                <c:pt idx="157">
                  <c:v>173.70724590695411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17-40E1-89E2-9DC3E2DFB4E1}"/>
            </c:ext>
          </c:extLst>
        </c:ser>
        <c:ser>
          <c:idx val="2"/>
          <c:order val="2"/>
          <c:tx>
            <c:strRef>
              <c:f>'Parámetros y resultados'!$BC$6</c:f>
              <c:strCache>
                <c:ptCount val="1"/>
                <c:pt idx="0">
                  <c:v>IPP-Industria Gral</c:v>
                </c:pt>
              </c:strCache>
            </c:strRef>
          </c:tx>
          <c:spPr>
            <a:ln w="15875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resultados'!$BC$7:$BC$164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102.16937008657578</c:v>
                </c:pt>
                <c:pt idx="2">
                  <c:v>102.42810229873621</c:v>
                </c:pt>
                <c:pt idx="3">
                  <c:v>100.37814707931139</c:v>
                </c:pt>
                <c:pt idx="4">
                  <c:v>99.213852124589522</c:v>
                </c:pt>
                <c:pt idx="5">
                  <c:v>95.621454871131462</c:v>
                </c:pt>
                <c:pt idx="6">
                  <c:v>96.178724251169285</c:v>
                </c:pt>
                <c:pt idx="7">
                  <c:v>94.815404517862476</c:v>
                </c:pt>
                <c:pt idx="8">
                  <c:v>98.3580455766743</c:v>
                </c:pt>
                <c:pt idx="9">
                  <c:v>98.746143894914923</c:v>
                </c:pt>
                <c:pt idx="10">
                  <c:v>96.069260622947567</c:v>
                </c:pt>
                <c:pt idx="11">
                  <c:v>98.208776992735608</c:v>
                </c:pt>
                <c:pt idx="12">
                  <c:v>98.945168673499865</c:v>
                </c:pt>
                <c:pt idx="13">
                  <c:v>99.283510797094237</c:v>
                </c:pt>
                <c:pt idx="14">
                  <c:v>96.437456463329681</c:v>
                </c:pt>
                <c:pt idx="15">
                  <c:v>92.646034431286694</c:v>
                </c:pt>
                <c:pt idx="16">
                  <c:v>92.924669121305598</c:v>
                </c:pt>
                <c:pt idx="17">
                  <c:v>92.546522041994223</c:v>
                </c:pt>
                <c:pt idx="18">
                  <c:v>91.81013036122998</c:v>
                </c:pt>
                <c:pt idx="19">
                  <c:v>93.979500447805748</c:v>
                </c:pt>
                <c:pt idx="20">
                  <c:v>93.800378147079329</c:v>
                </c:pt>
                <c:pt idx="21">
                  <c:v>94.029256642451983</c:v>
                </c:pt>
                <c:pt idx="22">
                  <c:v>93.899890536371771</c:v>
                </c:pt>
                <c:pt idx="23">
                  <c:v>95.502040003980511</c:v>
                </c:pt>
                <c:pt idx="24">
                  <c:v>96.248382923674001</c:v>
                </c:pt>
                <c:pt idx="25">
                  <c:v>95.999601950442838</c:v>
                </c:pt>
                <c:pt idx="26">
                  <c:v>93.19335257239527</c:v>
                </c:pt>
                <c:pt idx="27">
                  <c:v>93.203303811324517</c:v>
                </c:pt>
                <c:pt idx="28">
                  <c:v>94.815404517862476</c:v>
                </c:pt>
                <c:pt idx="29">
                  <c:v>94.138720270673687</c:v>
                </c:pt>
                <c:pt idx="30">
                  <c:v>96.566822569409908</c:v>
                </c:pt>
                <c:pt idx="31">
                  <c:v>96.427505224400448</c:v>
                </c:pt>
                <c:pt idx="32">
                  <c:v>95.750820977211674</c:v>
                </c:pt>
                <c:pt idx="33">
                  <c:v>94.258135137824667</c:v>
                </c:pt>
                <c:pt idx="34">
                  <c:v>93.949646731018007</c:v>
                </c:pt>
                <c:pt idx="35">
                  <c:v>92.39725345805553</c:v>
                </c:pt>
                <c:pt idx="36">
                  <c:v>88.914319832819189</c:v>
                </c:pt>
                <c:pt idx="37">
                  <c:v>87.929147178823769</c:v>
                </c:pt>
                <c:pt idx="38">
                  <c:v>89.809931336451385</c:v>
                </c:pt>
                <c:pt idx="39">
                  <c:v>91.252860981192157</c:v>
                </c:pt>
                <c:pt idx="40">
                  <c:v>93.253060005970738</c:v>
                </c:pt>
                <c:pt idx="41">
                  <c:v>91.213056025475169</c:v>
                </c:pt>
                <c:pt idx="42">
                  <c:v>88.695392576375752</c:v>
                </c:pt>
                <c:pt idx="43">
                  <c:v>86.26729027763956</c:v>
                </c:pt>
                <c:pt idx="44">
                  <c:v>87.600756294158629</c:v>
                </c:pt>
                <c:pt idx="45">
                  <c:v>87.481341427007663</c:v>
                </c:pt>
                <c:pt idx="46">
                  <c:v>84.665140810030849</c:v>
                </c:pt>
                <c:pt idx="47">
                  <c:v>82.535575679172055</c:v>
                </c:pt>
                <c:pt idx="48">
                  <c:v>82.008160015921987</c:v>
                </c:pt>
                <c:pt idx="49">
                  <c:v>82.863966563837195</c:v>
                </c:pt>
                <c:pt idx="50">
                  <c:v>84.874116827545038</c:v>
                </c:pt>
                <c:pt idx="51">
                  <c:v>84.963677977908247</c:v>
                </c:pt>
                <c:pt idx="52">
                  <c:v>84.615384615384627</c:v>
                </c:pt>
                <c:pt idx="53">
                  <c:v>83.749626828540158</c:v>
                </c:pt>
                <c:pt idx="54">
                  <c:v>84.983580455766756</c:v>
                </c:pt>
                <c:pt idx="55">
                  <c:v>84.257140013931746</c:v>
                </c:pt>
                <c:pt idx="56">
                  <c:v>83.918797890337345</c:v>
                </c:pt>
                <c:pt idx="57">
                  <c:v>84.048163996417557</c:v>
                </c:pt>
                <c:pt idx="58">
                  <c:v>89.192954522838093</c:v>
                </c:pt>
                <c:pt idx="59">
                  <c:v>99.283510797094237</c:v>
                </c:pt>
                <c:pt idx="60">
                  <c:v>91.849935316946969</c:v>
                </c:pt>
                <c:pt idx="61">
                  <c:v>91.55139814906957</c:v>
                </c:pt>
                <c:pt idx="62">
                  <c:v>92.198228679470603</c:v>
                </c:pt>
                <c:pt idx="63">
                  <c:v>91.183202308687427</c:v>
                </c:pt>
                <c:pt idx="64">
                  <c:v>91.820081600159227</c:v>
                </c:pt>
                <c:pt idx="65">
                  <c:v>91.81013036122998</c:v>
                </c:pt>
                <c:pt idx="66">
                  <c:v>93.342621156333962</c:v>
                </c:pt>
                <c:pt idx="67">
                  <c:v>95.372673897900299</c:v>
                </c:pt>
                <c:pt idx="68">
                  <c:v>94.815404517862476</c:v>
                </c:pt>
                <c:pt idx="69">
                  <c:v>97.163896905164705</c:v>
                </c:pt>
                <c:pt idx="70">
                  <c:v>98.188874514877114</c:v>
                </c:pt>
                <c:pt idx="71">
                  <c:v>98.596875310976216</c:v>
                </c:pt>
                <c:pt idx="72">
                  <c:v>97.95999601950443</c:v>
                </c:pt>
                <c:pt idx="73">
                  <c:v>97.183799383023185</c:v>
                </c:pt>
                <c:pt idx="74">
                  <c:v>96.626530002985362</c:v>
                </c:pt>
                <c:pt idx="75">
                  <c:v>96.835506020499565</c:v>
                </c:pt>
                <c:pt idx="76">
                  <c:v>99.293462036023499</c:v>
                </c:pt>
                <c:pt idx="77">
                  <c:v>101.13444123793411</c:v>
                </c:pt>
                <c:pt idx="78">
                  <c:v>98.278435665240337</c:v>
                </c:pt>
                <c:pt idx="79">
                  <c:v>96.865359737287307</c:v>
                </c:pt>
                <c:pt idx="80">
                  <c:v>99.233754602448016</c:v>
                </c:pt>
                <c:pt idx="81">
                  <c:v>100.08956115036322</c:v>
                </c:pt>
                <c:pt idx="82">
                  <c:v>99.850731416061308</c:v>
                </c:pt>
                <c:pt idx="83">
                  <c:v>99.532291770325415</c:v>
                </c:pt>
                <c:pt idx="84">
                  <c:v>97.79082495770723</c:v>
                </c:pt>
                <c:pt idx="85">
                  <c:v>98.517265399542254</c:v>
                </c:pt>
                <c:pt idx="86">
                  <c:v>100.55726938003782</c:v>
                </c:pt>
                <c:pt idx="87">
                  <c:v>100.43785451288687</c:v>
                </c:pt>
                <c:pt idx="88">
                  <c:v>100.42790327395761</c:v>
                </c:pt>
                <c:pt idx="89">
                  <c:v>99.482535575679179</c:v>
                </c:pt>
                <c:pt idx="90">
                  <c:v>99.562145487113156</c:v>
                </c:pt>
                <c:pt idx="91">
                  <c:v>98.835705045278132</c:v>
                </c:pt>
                <c:pt idx="92">
                  <c:v>99.502438053537674</c:v>
                </c:pt>
                <c:pt idx="93">
                  <c:v>99.820877699273566</c:v>
                </c:pt>
                <c:pt idx="94">
                  <c:v>104.80644840282616</c:v>
                </c:pt>
                <c:pt idx="95">
                  <c:v>105.6224499950244</c:v>
                </c:pt>
                <c:pt idx="96">
                  <c:v>104.91591203104788</c:v>
                </c:pt>
                <c:pt idx="97">
                  <c:v>103.69190964275052</c:v>
                </c:pt>
                <c:pt idx="98">
                  <c:v>102.34849238730222</c:v>
                </c:pt>
                <c:pt idx="99">
                  <c:v>102.20917504229277</c:v>
                </c:pt>
                <c:pt idx="100">
                  <c:v>101.33346601651907</c:v>
                </c:pt>
                <c:pt idx="101">
                  <c:v>103.56254353667032</c:v>
                </c:pt>
                <c:pt idx="102">
                  <c:v>108.01074733804359</c:v>
                </c:pt>
                <c:pt idx="103">
                  <c:v>109.82187282316649</c:v>
                </c:pt>
                <c:pt idx="104">
                  <c:v>110.76724052144493</c:v>
                </c:pt>
                <c:pt idx="105">
                  <c:v>112.60821972335555</c:v>
                </c:pt>
                <c:pt idx="106">
                  <c:v>113.30480644840284</c:v>
                </c:pt>
                <c:pt idx="107">
                  <c:v>116.40959299432781</c:v>
                </c:pt>
                <c:pt idx="108">
                  <c:v>117.72315653298837</c:v>
                </c:pt>
                <c:pt idx="109">
                  <c:v>121.88277440541349</c:v>
                </c:pt>
                <c:pt idx="110">
                  <c:v>126.97780873718779</c:v>
                </c:pt>
                <c:pt idx="111">
                  <c:v>128.18190864762664</c:v>
                </c:pt>
                <c:pt idx="112">
                  <c:v>136.19265598567023</c:v>
                </c:pt>
                <c:pt idx="113">
                  <c:v>135.04826350880685</c:v>
                </c:pt>
                <c:pt idx="114">
                  <c:v>137.56592695790627</c:v>
                </c:pt>
                <c:pt idx="115">
                  <c:v>141.30759279530304</c:v>
                </c:pt>
                <c:pt idx="116">
                  <c:v>141.03890934421335</c:v>
                </c:pt>
                <c:pt idx="117">
                  <c:v>148.52224101900688</c:v>
                </c:pt>
                <c:pt idx="118">
                  <c:v>148.69141208080404</c:v>
                </c:pt>
                <c:pt idx="119">
                  <c:v>153.10976216538961</c:v>
                </c:pt>
                <c:pt idx="120">
                  <c:v>153.22917703254055</c:v>
                </c:pt>
                <c:pt idx="121">
                  <c:v>157.05045278137129</c:v>
                </c:pt>
                <c:pt idx="122">
                  <c:v>158.55308985968753</c:v>
                </c:pt>
                <c:pt idx="123">
                  <c:v>161.8270474674097</c:v>
                </c:pt>
                <c:pt idx="124">
                  <c:v>162.86197631605134</c:v>
                </c:pt>
                <c:pt idx="125">
                  <c:v>164.71290675689124</c:v>
                </c:pt>
                <c:pt idx="126">
                  <c:v>166.50412976415564</c:v>
                </c:pt>
                <c:pt idx="127">
                  <c:v>165.62842073838192</c:v>
                </c:pt>
                <c:pt idx="128">
                  <c:v>165.40949348193851</c:v>
                </c:pt>
                <c:pt idx="129">
                  <c:v>168.88247586824562</c:v>
                </c:pt>
                <c:pt idx="130">
                  <c:v>168.81281719574085</c:v>
                </c:pt>
                <c:pt idx="131">
                  <c:v>157.75699074534782</c:v>
                </c:pt>
                <c:pt idx="132">
                  <c:v>157.8366006567818</c:v>
                </c:pt>
                <c:pt idx="133">
                  <c:v>154.55269181013037</c:v>
                </c:pt>
                <c:pt idx="134">
                  <c:v>155.56771818091354</c:v>
                </c:pt>
                <c:pt idx="135">
                  <c:v>154.9208876505125</c:v>
                </c:pt>
                <c:pt idx="136">
                  <c:v>148.19385013434172</c:v>
                </c:pt>
                <c:pt idx="137">
                  <c:v>149.08946163797393</c:v>
                </c:pt>
                <c:pt idx="138">
                  <c:v>151.26878296347894</c:v>
                </c:pt>
                <c:pt idx="139">
                  <c:v>154.5626430490596</c:v>
                </c:pt>
                <c:pt idx="140">
                  <c:v>157.51816101104589</c:v>
                </c:pt>
                <c:pt idx="141">
                  <c:v>159.10040800079611</c:v>
                </c:pt>
                <c:pt idx="142">
                  <c:v>157.42859986068265</c:v>
                </c:pt>
                <c:pt idx="143">
                  <c:v>158.46352870932432</c:v>
                </c:pt>
                <c:pt idx="144">
                  <c:v>159.78704348691411</c:v>
                </c:pt>
                <c:pt idx="145">
                  <c:v>164.45417454473082</c:v>
                </c:pt>
                <c:pt idx="146">
                  <c:v>169.3103791422032</c:v>
                </c:pt>
                <c:pt idx="147">
                  <c:v>174.45516966862377</c:v>
                </c:pt>
                <c:pt idx="148">
                  <c:v>175.65926957906262</c:v>
                </c:pt>
                <c:pt idx="149">
                  <c:v>172.87292267887352</c:v>
                </c:pt>
                <c:pt idx="150">
                  <c:v>173.14160612996318</c:v>
                </c:pt>
                <c:pt idx="151">
                  <c:v>168.42471887750025</c:v>
                </c:pt>
                <c:pt idx="152">
                  <c:v>170.37516170763263</c:v>
                </c:pt>
                <c:pt idx="153">
                  <c:v>175.8980993133645</c:v>
                </c:pt>
                <c:pt idx="154">
                  <c:v>175.83839187978901</c:v>
                </c:pt>
                <c:pt idx="155">
                  <c:v>176.13692904766646</c:v>
                </c:pt>
                <c:pt idx="156">
                  <c:v>180.09752214150663</c:v>
                </c:pt>
                <c:pt idx="157">
                  <c:v>178.62473877997812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17-40E1-89E2-9DC3E2DFB4E1}"/>
            </c:ext>
          </c:extLst>
        </c:ser>
        <c:ser>
          <c:idx val="3"/>
          <c:order val="3"/>
          <c:tx>
            <c:strRef>
              <c:f>'Parámetros y resultados'!$BD$6</c:f>
              <c:strCache>
                <c:ptCount val="1"/>
                <c:pt idx="0">
                  <c:v>IPP-Minería</c:v>
                </c:pt>
              </c:strCache>
            </c:strRef>
          </c:tx>
          <c:spPr>
            <a:ln w="15875" cap="rnd">
              <a:solidFill>
                <a:schemeClr val="tx2">
                  <a:lumMod val="40000"/>
                  <a:lumOff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resultados'!$BD$7:$BD$164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104.03530895334174</c:v>
                </c:pt>
                <c:pt idx="2">
                  <c:v>104.66582597730138</c:v>
                </c:pt>
                <c:pt idx="3">
                  <c:v>102.27826817990753</c:v>
                </c:pt>
                <c:pt idx="4">
                  <c:v>98.385876418663301</c:v>
                </c:pt>
                <c:pt idx="5">
                  <c:v>92.719630096679282</c:v>
                </c:pt>
                <c:pt idx="6">
                  <c:v>94.291719209751989</c:v>
                </c:pt>
                <c:pt idx="7">
                  <c:v>92.635561160151326</c:v>
                </c:pt>
                <c:pt idx="8">
                  <c:v>98.915510718789406</c:v>
                </c:pt>
                <c:pt idx="9">
                  <c:v>99.285414039512403</c:v>
                </c:pt>
                <c:pt idx="10">
                  <c:v>95.208070617906685</c:v>
                </c:pt>
                <c:pt idx="11">
                  <c:v>98.217738545607389</c:v>
                </c:pt>
                <c:pt idx="12">
                  <c:v>99.495586380832279</c:v>
                </c:pt>
                <c:pt idx="13">
                  <c:v>99.88230348886087</c:v>
                </c:pt>
                <c:pt idx="14">
                  <c:v>95.098781000420345</c:v>
                </c:pt>
                <c:pt idx="15">
                  <c:v>89.718369062631353</c:v>
                </c:pt>
                <c:pt idx="16">
                  <c:v>89.836065573770483</c:v>
                </c:pt>
                <c:pt idx="17">
                  <c:v>87.540983606557376</c:v>
                </c:pt>
                <c:pt idx="18">
                  <c:v>86.313577133249268</c:v>
                </c:pt>
                <c:pt idx="19">
                  <c:v>89.726775956284158</c:v>
                </c:pt>
                <c:pt idx="20">
                  <c:v>89.508196721311478</c:v>
                </c:pt>
                <c:pt idx="21">
                  <c:v>89.68474148802018</c:v>
                </c:pt>
                <c:pt idx="22">
                  <c:v>88.50777637662884</c:v>
                </c:pt>
                <c:pt idx="23">
                  <c:v>90.348886086590994</c:v>
                </c:pt>
                <c:pt idx="24">
                  <c:v>91.424968474148798</c:v>
                </c:pt>
                <c:pt idx="25">
                  <c:v>90.088272383354351</c:v>
                </c:pt>
                <c:pt idx="26">
                  <c:v>84.665825977301381</c:v>
                </c:pt>
                <c:pt idx="27">
                  <c:v>84.733081126523757</c:v>
                </c:pt>
                <c:pt idx="28">
                  <c:v>87.162673392181588</c:v>
                </c:pt>
                <c:pt idx="29">
                  <c:v>86.078184110970994</c:v>
                </c:pt>
                <c:pt idx="30">
                  <c:v>89.491382934005884</c:v>
                </c:pt>
                <c:pt idx="31">
                  <c:v>88.532997057587224</c:v>
                </c:pt>
                <c:pt idx="32">
                  <c:v>87.002942412778467</c:v>
                </c:pt>
                <c:pt idx="33">
                  <c:v>84.951660361496423</c:v>
                </c:pt>
                <c:pt idx="34">
                  <c:v>84.068936527952914</c:v>
                </c:pt>
                <c:pt idx="35">
                  <c:v>80.992013451029848</c:v>
                </c:pt>
                <c:pt idx="36">
                  <c:v>74.224464060529641</c:v>
                </c:pt>
                <c:pt idx="37">
                  <c:v>72.677595628415304</c:v>
                </c:pt>
                <c:pt idx="38">
                  <c:v>75.039932744850773</c:v>
                </c:pt>
                <c:pt idx="39">
                  <c:v>75.931063472047072</c:v>
                </c:pt>
                <c:pt idx="40">
                  <c:v>79.184531315678854</c:v>
                </c:pt>
                <c:pt idx="41">
                  <c:v>73.905002101723412</c:v>
                </c:pt>
                <c:pt idx="42">
                  <c:v>69.37368642286674</c:v>
                </c:pt>
                <c:pt idx="43">
                  <c:v>65.632618747372845</c:v>
                </c:pt>
                <c:pt idx="44">
                  <c:v>66.952501050861699</c:v>
                </c:pt>
                <c:pt idx="45">
                  <c:v>66.927280369903315</c:v>
                </c:pt>
                <c:pt idx="46">
                  <c:v>62.084909625893225</c:v>
                </c:pt>
                <c:pt idx="47">
                  <c:v>59.840269020596892</c:v>
                </c:pt>
                <c:pt idx="48">
                  <c:v>58.520386717108032</c:v>
                </c:pt>
                <c:pt idx="49">
                  <c:v>60.176544766708695</c:v>
                </c:pt>
                <c:pt idx="50">
                  <c:v>64.186633039092044</c:v>
                </c:pt>
                <c:pt idx="51">
                  <c:v>63.41319882303489</c:v>
                </c:pt>
                <c:pt idx="52">
                  <c:v>62.328709541824288</c:v>
                </c:pt>
                <c:pt idx="53">
                  <c:v>61.345102984447244</c:v>
                </c:pt>
                <c:pt idx="54">
                  <c:v>63.850357292980242</c:v>
                </c:pt>
                <c:pt idx="55">
                  <c:v>63.127364438839848</c:v>
                </c:pt>
                <c:pt idx="56">
                  <c:v>62.12694409415721</c:v>
                </c:pt>
                <c:pt idx="57">
                  <c:v>62.917192097519973</c:v>
                </c:pt>
                <c:pt idx="58">
                  <c:v>70.895334174022693</c:v>
                </c:pt>
                <c:pt idx="59">
                  <c:v>99.88230348886087</c:v>
                </c:pt>
                <c:pt idx="60">
                  <c:v>74.762505254308536</c:v>
                </c:pt>
                <c:pt idx="61">
                  <c:v>74.409415720891133</c:v>
                </c:pt>
                <c:pt idx="62">
                  <c:v>74.88860865910047</c:v>
                </c:pt>
                <c:pt idx="63">
                  <c:v>72.837326607818412</c:v>
                </c:pt>
                <c:pt idx="64">
                  <c:v>73.139974779319033</c:v>
                </c:pt>
                <c:pt idx="65">
                  <c:v>73.316519546027735</c:v>
                </c:pt>
                <c:pt idx="66">
                  <c:v>75.931063472047072</c:v>
                </c:pt>
                <c:pt idx="67">
                  <c:v>79.840269020596892</c:v>
                </c:pt>
                <c:pt idx="68">
                  <c:v>78.965952080706188</c:v>
                </c:pt>
                <c:pt idx="69">
                  <c:v>81.90836485918453</c:v>
                </c:pt>
                <c:pt idx="70">
                  <c:v>83.10214375788145</c:v>
                </c:pt>
                <c:pt idx="71">
                  <c:v>83.236654056326188</c:v>
                </c:pt>
                <c:pt idx="72">
                  <c:v>82.480033627574613</c:v>
                </c:pt>
                <c:pt idx="73">
                  <c:v>80.992013451029848</c:v>
                </c:pt>
                <c:pt idx="74">
                  <c:v>79.739386296763342</c:v>
                </c:pt>
                <c:pt idx="75">
                  <c:v>80.050441361916768</c:v>
                </c:pt>
                <c:pt idx="76">
                  <c:v>83.32072299285413</c:v>
                </c:pt>
                <c:pt idx="77">
                  <c:v>86.069777217318205</c:v>
                </c:pt>
                <c:pt idx="78">
                  <c:v>80.765027322404364</c:v>
                </c:pt>
                <c:pt idx="79">
                  <c:v>78.108448928121049</c:v>
                </c:pt>
                <c:pt idx="80">
                  <c:v>81.050861706599406</c:v>
                </c:pt>
                <c:pt idx="81">
                  <c:v>83.060109289617472</c:v>
                </c:pt>
                <c:pt idx="82">
                  <c:v>82.698612862547293</c:v>
                </c:pt>
                <c:pt idx="83">
                  <c:v>82.791088692728039</c:v>
                </c:pt>
                <c:pt idx="84">
                  <c:v>80.11769651113913</c:v>
                </c:pt>
                <c:pt idx="85">
                  <c:v>81.832702816309379</c:v>
                </c:pt>
                <c:pt idx="86">
                  <c:v>85.052543085329972</c:v>
                </c:pt>
                <c:pt idx="87">
                  <c:v>84.741488020176533</c:v>
                </c:pt>
                <c:pt idx="88">
                  <c:v>82.168978562421174</c:v>
                </c:pt>
                <c:pt idx="89">
                  <c:v>80.84068936527953</c:v>
                </c:pt>
                <c:pt idx="90">
                  <c:v>81.580496006725525</c:v>
                </c:pt>
                <c:pt idx="91">
                  <c:v>81.479613282891975</c:v>
                </c:pt>
                <c:pt idx="92">
                  <c:v>82.606137032366547</c:v>
                </c:pt>
                <c:pt idx="93">
                  <c:v>82.362337116435469</c:v>
                </c:pt>
                <c:pt idx="94">
                  <c:v>89.861286254728881</c:v>
                </c:pt>
                <c:pt idx="95">
                  <c:v>91.029844472467431</c:v>
                </c:pt>
                <c:pt idx="96">
                  <c:v>89.079445145018909</c:v>
                </c:pt>
                <c:pt idx="97">
                  <c:v>86.834804539722583</c:v>
                </c:pt>
                <c:pt idx="98">
                  <c:v>83.94283312316098</c:v>
                </c:pt>
                <c:pt idx="99">
                  <c:v>83.564522908785207</c:v>
                </c:pt>
                <c:pt idx="100">
                  <c:v>83.421605716687679</c:v>
                </c:pt>
                <c:pt idx="101">
                  <c:v>87.583018074821368</c:v>
                </c:pt>
                <c:pt idx="102">
                  <c:v>94.955863808322832</c:v>
                </c:pt>
                <c:pt idx="103">
                  <c:v>97.85624211853721</c:v>
                </c:pt>
                <c:pt idx="104">
                  <c:v>99.134089953762086</c:v>
                </c:pt>
                <c:pt idx="105">
                  <c:v>101.56368221941992</c:v>
                </c:pt>
                <c:pt idx="106">
                  <c:v>103.0348886086591</c:v>
                </c:pt>
                <c:pt idx="107">
                  <c:v>107.92770071458595</c:v>
                </c:pt>
                <c:pt idx="108">
                  <c:v>109.68474148802017</c:v>
                </c:pt>
                <c:pt idx="109">
                  <c:v>115.89743589743591</c:v>
                </c:pt>
                <c:pt idx="110">
                  <c:v>123.06010928961749</c:v>
                </c:pt>
                <c:pt idx="111">
                  <c:v>124.50609499789826</c:v>
                </c:pt>
                <c:pt idx="112">
                  <c:v>136.41866330390923</c:v>
                </c:pt>
                <c:pt idx="113">
                  <c:v>133.06431273644387</c:v>
                </c:pt>
                <c:pt idx="114">
                  <c:v>135.33417402269862</c:v>
                </c:pt>
                <c:pt idx="115">
                  <c:v>139.8234552332913</c:v>
                </c:pt>
                <c:pt idx="116">
                  <c:v>138.64649012189994</c:v>
                </c:pt>
                <c:pt idx="117">
                  <c:v>149.41572089113072</c:v>
                </c:pt>
                <c:pt idx="118">
                  <c:v>147.90248003362757</c:v>
                </c:pt>
                <c:pt idx="119">
                  <c:v>153.27448507776376</c:v>
                </c:pt>
                <c:pt idx="120">
                  <c:v>152.67759562841533</c:v>
                </c:pt>
                <c:pt idx="121">
                  <c:v>158.16729718369061</c:v>
                </c:pt>
                <c:pt idx="122">
                  <c:v>159.02480033627572</c:v>
                </c:pt>
                <c:pt idx="123">
                  <c:v>161.47120638923917</c:v>
                </c:pt>
                <c:pt idx="124">
                  <c:v>161.0928961748634</c:v>
                </c:pt>
                <c:pt idx="125">
                  <c:v>162.76586801176967</c:v>
                </c:pt>
                <c:pt idx="126">
                  <c:v>160.52963430012611</c:v>
                </c:pt>
                <c:pt idx="127">
                  <c:v>159.6469104665826</c:v>
                </c:pt>
                <c:pt idx="128">
                  <c:v>158.20933165195459</c:v>
                </c:pt>
                <c:pt idx="129">
                  <c:v>161.13493064312735</c:v>
                </c:pt>
                <c:pt idx="130">
                  <c:v>163.12736443883983</c:v>
                </c:pt>
                <c:pt idx="131">
                  <c:v>145.80916351408155</c:v>
                </c:pt>
                <c:pt idx="132">
                  <c:v>147.5241698192518</c:v>
                </c:pt>
                <c:pt idx="133">
                  <c:v>142.74905422446406</c:v>
                </c:pt>
                <c:pt idx="134">
                  <c:v>145.06935687263555</c:v>
                </c:pt>
                <c:pt idx="135">
                  <c:v>143.61496427070196</c:v>
                </c:pt>
                <c:pt idx="136">
                  <c:v>134.08995376208489</c:v>
                </c:pt>
                <c:pt idx="137">
                  <c:v>136.13282891971417</c:v>
                </c:pt>
                <c:pt idx="138">
                  <c:v>139.18453131567884</c:v>
                </c:pt>
                <c:pt idx="139">
                  <c:v>143.49726775956285</c:v>
                </c:pt>
                <c:pt idx="140">
                  <c:v>146.84321143337536</c:v>
                </c:pt>
                <c:pt idx="141">
                  <c:v>148.04539722572508</c:v>
                </c:pt>
                <c:pt idx="142">
                  <c:v>146.00252206809583</c:v>
                </c:pt>
                <c:pt idx="143">
                  <c:v>147.86044556536359</c:v>
                </c:pt>
                <c:pt idx="144">
                  <c:v>148.39848675914251</c:v>
                </c:pt>
                <c:pt idx="145">
                  <c:v>154.67843631778058</c:v>
                </c:pt>
                <c:pt idx="146">
                  <c:v>162.00084068936528</c:v>
                </c:pt>
                <c:pt idx="147">
                  <c:v>172.76166456494323</c:v>
                </c:pt>
                <c:pt idx="148">
                  <c:v>176.0403530895334</c:v>
                </c:pt>
                <c:pt idx="149">
                  <c:v>169.4745691467003</c:v>
                </c:pt>
                <c:pt idx="150">
                  <c:v>166.6078184110971</c:v>
                </c:pt>
                <c:pt idx="151">
                  <c:v>158.29340058848254</c:v>
                </c:pt>
                <c:pt idx="152">
                  <c:v>162.25304749894914</c:v>
                </c:pt>
                <c:pt idx="153">
                  <c:v>168.92812105926859</c:v>
                </c:pt>
                <c:pt idx="154">
                  <c:v>167.00294241277848</c:v>
                </c:pt>
                <c:pt idx="155">
                  <c:v>166.45649432534677</c:v>
                </c:pt>
                <c:pt idx="156">
                  <c:v>170.73560319461959</c:v>
                </c:pt>
                <c:pt idx="157">
                  <c:v>169.35687263556113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17-40E1-89E2-9DC3E2DFB4E1}"/>
            </c:ext>
          </c:extLst>
        </c:ser>
        <c:ser>
          <c:idx val="4"/>
          <c:order val="4"/>
          <c:tx>
            <c:strRef>
              <c:f>'Parámetros y resultados'!$BE$6</c:f>
              <c:strCache>
                <c:ptCount val="1"/>
                <c:pt idx="0">
                  <c:v>Precio Diesel en $/lts</c:v>
                </c:pt>
              </c:strCache>
            </c:strRef>
          </c:tx>
          <c:spPr>
            <a:ln w="19050" cap="rnd">
              <a:solidFill>
                <a:schemeClr val="accent3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resultados'!$BE$7:$BE$164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98.49206563592594</c:v>
                </c:pt>
                <c:pt idx="2">
                  <c:v>105.50745290658732</c:v>
                </c:pt>
                <c:pt idx="3">
                  <c:v>106.17068952766613</c:v>
                </c:pt>
                <c:pt idx="4">
                  <c:v>103.96318928699431</c:v>
                </c:pt>
                <c:pt idx="5">
                  <c:v>93.73220800827869</c:v>
                </c:pt>
                <c:pt idx="6">
                  <c:v>89.582958026811468</c:v>
                </c:pt>
                <c:pt idx="7">
                  <c:v>94.830535772919831</c:v>
                </c:pt>
                <c:pt idx="8">
                  <c:v>100.76729761317382</c:v>
                </c:pt>
                <c:pt idx="9">
                  <c:v>100.30055286839401</c:v>
                </c:pt>
                <c:pt idx="10">
                  <c:v>97.064603908870865</c:v>
                </c:pt>
                <c:pt idx="11">
                  <c:v>95.283124088070522</c:v>
                </c:pt>
                <c:pt idx="12">
                  <c:v>94.256140311493013</c:v>
                </c:pt>
                <c:pt idx="13">
                  <c:v>98.238599385389108</c:v>
                </c:pt>
                <c:pt idx="14">
                  <c:v>98.175606091574508</c:v>
                </c:pt>
                <c:pt idx="15">
                  <c:v>93.128634074520647</c:v>
                </c:pt>
                <c:pt idx="16">
                  <c:v>90.71182600526673</c:v>
                </c:pt>
                <c:pt idx="17">
                  <c:v>95.614023529932808</c:v>
                </c:pt>
                <c:pt idx="18">
                  <c:v>98.570250994689658</c:v>
                </c:pt>
                <c:pt idx="19">
                  <c:v>102.97084989190117</c:v>
                </c:pt>
                <c:pt idx="20">
                  <c:v>103.41854396180292</c:v>
                </c:pt>
                <c:pt idx="21">
                  <c:v>99.272398439108755</c:v>
                </c:pt>
                <c:pt idx="22">
                  <c:v>99.978627017031627</c:v>
                </c:pt>
                <c:pt idx="23">
                  <c:v>104.23250635835655</c:v>
                </c:pt>
                <c:pt idx="24">
                  <c:v>105.48703278733554</c:v>
                </c:pt>
                <c:pt idx="25">
                  <c:v>107.98106935672934</c:v>
                </c:pt>
                <c:pt idx="26">
                  <c:v>111.63235709918378</c:v>
                </c:pt>
                <c:pt idx="27">
                  <c:v>106.87295682851151</c:v>
                </c:pt>
                <c:pt idx="28">
                  <c:v>108.13985558229533</c:v>
                </c:pt>
                <c:pt idx="29">
                  <c:v>106.03978592955453</c:v>
                </c:pt>
                <c:pt idx="30">
                  <c:v>108.78822457457531</c:v>
                </c:pt>
                <c:pt idx="31">
                  <c:v>108.6115534421416</c:v>
                </c:pt>
                <c:pt idx="32">
                  <c:v>108.740269696377</c:v>
                </c:pt>
                <c:pt idx="33">
                  <c:v>103.41351294235012</c:v>
                </c:pt>
                <c:pt idx="34">
                  <c:v>95.767996412482859</c:v>
                </c:pt>
                <c:pt idx="35">
                  <c:v>85.290579119909594</c:v>
                </c:pt>
                <c:pt idx="36">
                  <c:v>68.004854938188316</c:v>
                </c:pt>
                <c:pt idx="37">
                  <c:v>70.601247704717892</c:v>
                </c:pt>
                <c:pt idx="38">
                  <c:v>77.074328763425385</c:v>
                </c:pt>
                <c:pt idx="39">
                  <c:v>72.303697538730063</c:v>
                </c:pt>
                <c:pt idx="40">
                  <c:v>79.222785276580183</c:v>
                </c:pt>
                <c:pt idx="41">
                  <c:v>78.777852709702884</c:v>
                </c:pt>
                <c:pt idx="42">
                  <c:v>76.565720559028946</c:v>
                </c:pt>
                <c:pt idx="43">
                  <c:v>71.499537686435573</c:v>
                </c:pt>
                <c:pt idx="44">
                  <c:v>70.05237666140431</c:v>
                </c:pt>
                <c:pt idx="45">
                  <c:v>68.228046584406272</c:v>
                </c:pt>
                <c:pt idx="46">
                  <c:v>67.025211695331706</c:v>
                </c:pt>
                <c:pt idx="47">
                  <c:v>60.851129278880613</c:v>
                </c:pt>
                <c:pt idx="48">
                  <c:v>52.08747816808431</c:v>
                </c:pt>
                <c:pt idx="49">
                  <c:v>48.833483977379458</c:v>
                </c:pt>
                <c:pt idx="50">
                  <c:v>52.397826172791049</c:v>
                </c:pt>
                <c:pt idx="51">
                  <c:v>53.662373194628501</c:v>
                </c:pt>
                <c:pt idx="52">
                  <c:v>60.456044965478604</c:v>
                </c:pt>
                <c:pt idx="53">
                  <c:v>68.383668954977423</c:v>
                </c:pt>
                <c:pt idx="54">
                  <c:v>64.267341356346634</c:v>
                </c:pt>
                <c:pt idx="55">
                  <c:v>58.358397939797399</c:v>
                </c:pt>
                <c:pt idx="56">
                  <c:v>64.485608234952537</c:v>
                </c:pt>
                <c:pt idx="57">
                  <c:v>67.303365188305079</c:v>
                </c:pt>
                <c:pt idx="58">
                  <c:v>66.196773636847112</c:v>
                </c:pt>
                <c:pt idx="59">
                  <c:v>98.238599385389108</c:v>
                </c:pt>
                <c:pt idx="60">
                  <c:v>73.984329533229726</c:v>
                </c:pt>
                <c:pt idx="61">
                  <c:v>70.784348247652545</c:v>
                </c:pt>
                <c:pt idx="62">
                  <c:v>69.572595740503729</c:v>
                </c:pt>
                <c:pt idx="63">
                  <c:v>69.560957175446617</c:v>
                </c:pt>
                <c:pt idx="64">
                  <c:v>67.537958895844767</c:v>
                </c:pt>
                <c:pt idx="65">
                  <c:v>66.898884025246929</c:v>
                </c:pt>
                <c:pt idx="66">
                  <c:v>64.535263462604973</c:v>
                </c:pt>
                <c:pt idx="67">
                  <c:v>69.096696936151019</c:v>
                </c:pt>
                <c:pt idx="68">
                  <c:v>72.712418427860754</c:v>
                </c:pt>
                <c:pt idx="69">
                  <c:v>74.21316275775483</c:v>
                </c:pt>
                <c:pt idx="70">
                  <c:v>77.476135555216189</c:v>
                </c:pt>
                <c:pt idx="71">
                  <c:v>80.40682339198888</c:v>
                </c:pt>
                <c:pt idx="72">
                  <c:v>80.889242416575385</c:v>
                </c:pt>
                <c:pt idx="73">
                  <c:v>79.81022766023105</c:v>
                </c:pt>
                <c:pt idx="74">
                  <c:v>75.974418621403288</c:v>
                </c:pt>
                <c:pt idx="75">
                  <c:v>80.056379764861063</c:v>
                </c:pt>
                <c:pt idx="76">
                  <c:v>87.729521590282431</c:v>
                </c:pt>
                <c:pt idx="77">
                  <c:v>91.133334941904323</c:v>
                </c:pt>
                <c:pt idx="78">
                  <c:v>91.22154513324277</c:v>
                </c:pt>
                <c:pt idx="79">
                  <c:v>91.509740016198734</c:v>
                </c:pt>
                <c:pt idx="80">
                  <c:v>98.037894116778972</c:v>
                </c:pt>
                <c:pt idx="81">
                  <c:v>103.48002351820811</c:v>
                </c:pt>
                <c:pt idx="82">
                  <c:v>99.24026837463073</c:v>
                </c:pt>
                <c:pt idx="83">
                  <c:v>84.761119648921095</c:v>
                </c:pt>
                <c:pt idx="84">
                  <c:v>79.357051466697868</c:v>
                </c:pt>
                <c:pt idx="85">
                  <c:v>82.752526290856281</c:v>
                </c:pt>
                <c:pt idx="86">
                  <c:v>87.379301468374649</c:v>
                </c:pt>
                <c:pt idx="87">
                  <c:v>88.918313008949042</c:v>
                </c:pt>
                <c:pt idx="88">
                  <c:v>92.522503136855477</c:v>
                </c:pt>
                <c:pt idx="89">
                  <c:v>87.274929955345854</c:v>
                </c:pt>
                <c:pt idx="90">
                  <c:v>86.431728080345565</c:v>
                </c:pt>
                <c:pt idx="91">
                  <c:v>86.832808240584811</c:v>
                </c:pt>
                <c:pt idx="92">
                  <c:v>88.773841720968889</c:v>
                </c:pt>
                <c:pt idx="93">
                  <c:v>91.798001410349116</c:v>
                </c:pt>
                <c:pt idx="94">
                  <c:v>93.795229156095857</c:v>
                </c:pt>
                <c:pt idx="95">
                  <c:v>98.917249163567789</c:v>
                </c:pt>
                <c:pt idx="96">
                  <c:v>99.860978404356644</c:v>
                </c:pt>
                <c:pt idx="97">
                  <c:v>88.83715298230544</c:v>
                </c:pt>
                <c:pt idx="98">
                  <c:v>79.059954323065142</c:v>
                </c:pt>
                <c:pt idx="99">
                  <c:v>57.152976973710778</c:v>
                </c:pt>
                <c:pt idx="100">
                  <c:v>47.657271957423802</c:v>
                </c:pt>
                <c:pt idx="101">
                  <c:v>55.927968808085957</c:v>
                </c:pt>
                <c:pt idx="102">
                  <c:v>64.416009430535411</c:v>
                </c:pt>
                <c:pt idx="103">
                  <c:v>65.602687396460695</c:v>
                </c:pt>
                <c:pt idx="104">
                  <c:v>62.080594022407155</c:v>
                </c:pt>
                <c:pt idx="105">
                  <c:v>59.902488875002689</c:v>
                </c:pt>
                <c:pt idx="106">
                  <c:v>60.451386537085206</c:v>
                </c:pt>
                <c:pt idx="107">
                  <c:v>68.39479592586197</c:v>
                </c:pt>
                <c:pt idx="108">
                  <c:v>72.299689527839774</c:v>
                </c:pt>
                <c:pt idx="109">
                  <c:v>80.062628908842072</c:v>
                </c:pt>
                <c:pt idx="110">
                  <c:v>90.282057849904092</c:v>
                </c:pt>
                <c:pt idx="111">
                  <c:v>88.555227715009181</c:v>
                </c:pt>
                <c:pt idx="112">
                  <c:v>93.090334284135764</c:v>
                </c:pt>
                <c:pt idx="113">
                  <c:v>100.71609254535655</c:v>
                </c:pt>
                <c:pt idx="114">
                  <c:v>105.92295109151306</c:v>
                </c:pt>
                <c:pt idx="115">
                  <c:v>108.19244794213931</c:v>
                </c:pt>
                <c:pt idx="116">
                  <c:v>110.80861489972006</c:v>
                </c:pt>
                <c:pt idx="117">
                  <c:v>126.8080296785312</c:v>
                </c:pt>
                <c:pt idx="118">
                  <c:v>135.11530388122691</c:v>
                </c:pt>
                <c:pt idx="119">
                  <c:v>126.06342943943807</c:v>
                </c:pt>
                <c:pt idx="120">
                  <c:v>136.12710989503708</c:v>
                </c:pt>
                <c:pt idx="121">
                  <c:v>149.57754045271648</c:v>
                </c:pt>
                <c:pt idx="122">
                  <c:v>176.33707140826166</c:v>
                </c:pt>
                <c:pt idx="123">
                  <c:v>200.51925951407773</c:v>
                </c:pt>
                <c:pt idx="124">
                  <c:v>229.80580843658856</c:v>
                </c:pt>
                <c:pt idx="125">
                  <c:v>231.85639074955651</c:v>
                </c:pt>
                <c:pt idx="126">
                  <c:v>248.63775564875078</c:v>
                </c:pt>
                <c:pt idx="127">
                  <c:v>218.3452355008221</c:v>
                </c:pt>
                <c:pt idx="128">
                  <c:v>221.54941739227127</c:v>
                </c:pt>
                <c:pt idx="129">
                  <c:v>230.99867951183927</c:v>
                </c:pt>
                <c:pt idx="130">
                  <c:v>231.18048399859808</c:v>
                </c:pt>
                <c:pt idx="131">
                  <c:v>183.39650868558394</c:v>
                </c:pt>
                <c:pt idx="132">
                  <c:v>180.65850842878555</c:v>
                </c:pt>
                <c:pt idx="133">
                  <c:v>165.29109019232743</c:v>
                </c:pt>
                <c:pt idx="134">
                  <c:v>151.00788915037552</c:v>
                </c:pt>
                <c:pt idx="135">
                  <c:v>145.16398126512371</c:v>
                </c:pt>
                <c:pt idx="136">
                  <c:v>129.17782592844799</c:v>
                </c:pt>
                <c:pt idx="137">
                  <c:v>127.31843764511422</c:v>
                </c:pt>
                <c:pt idx="138">
                  <c:v>135.21439589365474</c:v>
                </c:pt>
                <c:pt idx="139">
                  <c:v>165.54639393377769</c:v>
                </c:pt>
                <c:pt idx="140">
                  <c:v>186.74767634455398</c:v>
                </c:pt>
                <c:pt idx="141">
                  <c:v>192.82498561638079</c:v>
                </c:pt>
                <c:pt idx="142">
                  <c:v>174.93286009981111</c:v>
                </c:pt>
                <c:pt idx="143">
                  <c:v>152.5360955409634</c:v>
                </c:pt>
                <c:pt idx="144">
                  <c:v>153.46618712796428</c:v>
                </c:pt>
                <c:pt idx="145">
                  <c:v>175.56891638398514</c:v>
                </c:pt>
                <c:pt idx="146">
                  <c:v>176.70827733227833</c:v>
                </c:pt>
                <c:pt idx="147">
                  <c:v>175.19530500856294</c:v>
                </c:pt>
                <c:pt idx="148">
                  <c:v>157.70415321092815</c:v>
                </c:pt>
                <c:pt idx="149">
                  <c:v>151.20565902467496</c:v>
                </c:pt>
                <c:pt idx="150">
                  <c:v>162.78333282656101</c:v>
                </c:pt>
                <c:pt idx="151">
                  <c:v>150.64358705233875</c:v>
                </c:pt>
                <c:pt idx="152">
                  <c:v>138.51084890767913</c:v>
                </c:pt>
                <c:pt idx="153">
                  <c:v>138.92419338601601</c:v>
                </c:pt>
                <c:pt idx="154">
                  <c:v>143.45743188419962</c:v>
                </c:pt>
                <c:pt idx="155">
                  <c:v>147.13136102125048</c:v>
                </c:pt>
                <c:pt idx="156">
                  <c:v>158.1329138425948</c:v>
                </c:pt>
                <c:pt idx="157">
                  <c:v>159.68756473157538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C17-40E1-89E2-9DC3E2DFB4E1}"/>
            </c:ext>
          </c:extLst>
        </c:ser>
        <c:ser>
          <c:idx val="6"/>
          <c:order val="5"/>
          <c:tx>
            <c:strRef>
              <c:f>'Parámetros y resultados'!$BJ$6</c:f>
              <c:strCache>
                <c:ptCount val="1"/>
                <c:pt idx="0">
                  <c:v>SSMM10 CD</c:v>
                </c:pt>
              </c:strCache>
            </c:strRef>
          </c:tx>
          <c:spPr>
            <a:ln w="158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resultados'!$BJ$7:$BJ$164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100.21781266797649</c:v>
                </c:pt>
                <c:pt idx="2">
                  <c:v>100.73376592979319</c:v>
                </c:pt>
                <c:pt idx="3">
                  <c:v>100.78306885204276</c:v>
                </c:pt>
                <c:pt idx="4">
                  <c:v>100.96834416043392</c:v>
                </c:pt>
                <c:pt idx="5">
                  <c:v>101.05070144949413</c:v>
                </c:pt>
                <c:pt idx="6">
                  <c:v>101.94680792431018</c:v>
                </c:pt>
                <c:pt idx="7">
                  <c:v>102.40919668775882</c:v>
                </c:pt>
                <c:pt idx="8">
                  <c:v>102.91362882179482</c:v>
                </c:pt>
                <c:pt idx="9">
                  <c:v>103.23703956052292</c:v>
                </c:pt>
                <c:pt idx="10">
                  <c:v>103.61878328454557</c:v>
                </c:pt>
                <c:pt idx="11">
                  <c:v>104.47432059992317</c:v>
                </c:pt>
                <c:pt idx="12">
                  <c:v>104.9736922864339</c:v>
                </c:pt>
                <c:pt idx="13">
                  <c:v>105.05182079426486</c:v>
                </c:pt>
                <c:pt idx="14">
                  <c:v>105.64774567471352</c:v>
                </c:pt>
                <c:pt idx="15">
                  <c:v>105.78589750147509</c:v>
                </c:pt>
                <c:pt idx="16">
                  <c:v>105.85583570676734</c:v>
                </c:pt>
                <c:pt idx="17">
                  <c:v>105.96860375754821</c:v>
                </c:pt>
                <c:pt idx="18">
                  <c:v>106.47950565540927</c:v>
                </c:pt>
                <c:pt idx="19">
                  <c:v>107.4482163219913</c:v>
                </c:pt>
                <c:pt idx="20">
                  <c:v>107.99713903525782</c:v>
                </c:pt>
                <c:pt idx="21">
                  <c:v>108.03073130165878</c:v>
                </c:pt>
                <c:pt idx="22">
                  <c:v>108.48138940194924</c:v>
                </c:pt>
                <c:pt idx="23">
                  <c:v>109.63719883388008</c:v>
                </c:pt>
                <c:pt idx="24">
                  <c:v>110.42623637014502</c:v>
                </c:pt>
                <c:pt idx="25">
                  <c:v>110.73547169465142</c:v>
                </c:pt>
                <c:pt idx="26">
                  <c:v>111.61102005771708</c:v>
                </c:pt>
                <c:pt idx="27">
                  <c:v>112.12613747979204</c:v>
                </c:pt>
                <c:pt idx="28">
                  <c:v>112.44142001027265</c:v>
                </c:pt>
                <c:pt idx="29">
                  <c:v>112.53639307784586</c:v>
                </c:pt>
                <c:pt idx="30">
                  <c:v>113.66971134211343</c:v>
                </c:pt>
                <c:pt idx="31">
                  <c:v>113.98117382443982</c:v>
                </c:pt>
                <c:pt idx="32">
                  <c:v>114.70438008886866</c:v>
                </c:pt>
                <c:pt idx="33">
                  <c:v>115.22040330559975</c:v>
                </c:pt>
                <c:pt idx="34">
                  <c:v>115.73996286403778</c:v>
                </c:pt>
                <c:pt idx="35">
                  <c:v>116.86212364911169</c:v>
                </c:pt>
                <c:pt idx="36">
                  <c:v>117.62868244229725</c:v>
                </c:pt>
                <c:pt idx="37">
                  <c:v>117.84643631185403</c:v>
                </c:pt>
                <c:pt idx="38">
                  <c:v>118.76237348455956</c:v>
                </c:pt>
                <c:pt idx="39">
                  <c:v>118.71708214681388</c:v>
                </c:pt>
                <c:pt idx="40">
                  <c:v>118.84503139869734</c:v>
                </c:pt>
                <c:pt idx="41">
                  <c:v>119.15087503350721</c:v>
                </c:pt>
                <c:pt idx="42">
                  <c:v>120.21605149841857</c:v>
                </c:pt>
                <c:pt idx="43">
                  <c:v>120.31434108261264</c:v>
                </c:pt>
                <c:pt idx="44">
                  <c:v>121.09054720020583</c:v>
                </c:pt>
                <c:pt idx="45">
                  <c:v>121.29748769820399</c:v>
                </c:pt>
                <c:pt idx="46">
                  <c:v>121.67674819788648</c:v>
                </c:pt>
                <c:pt idx="47">
                  <c:v>122.63805771322576</c:v>
                </c:pt>
                <c:pt idx="48">
                  <c:v>124.14320694459774</c:v>
                </c:pt>
                <c:pt idx="49">
                  <c:v>123.98481779485262</c:v>
                </c:pt>
                <c:pt idx="50">
                  <c:v>124.877873308798</c:v>
                </c:pt>
                <c:pt idx="51">
                  <c:v>124.67531923080278</c:v>
                </c:pt>
                <c:pt idx="52">
                  <c:v>124.78057546591118</c:v>
                </c:pt>
                <c:pt idx="53">
                  <c:v>125.27529213888964</c:v>
                </c:pt>
                <c:pt idx="54">
                  <c:v>125.81625363672842</c:v>
                </c:pt>
                <c:pt idx="55">
                  <c:v>126.37123580875569</c:v>
                </c:pt>
                <c:pt idx="56">
                  <c:v>126.66903043157289</c:v>
                </c:pt>
                <c:pt idx="57">
                  <c:v>126.91253233484849</c:v>
                </c:pt>
                <c:pt idx="58">
                  <c:v>127.17934803899654</c:v>
                </c:pt>
                <c:pt idx="59">
                  <c:v>105.05182079426486</c:v>
                </c:pt>
                <c:pt idx="60">
                  <c:v>129.22066676517395</c:v>
                </c:pt>
                <c:pt idx="61">
                  <c:v>128.89973870539575</c:v>
                </c:pt>
                <c:pt idx="62">
                  <c:v>129.85334098545536</c:v>
                </c:pt>
                <c:pt idx="63">
                  <c:v>129.62602068856893</c:v>
                </c:pt>
                <c:pt idx="64">
                  <c:v>129.83192394035777</c:v>
                </c:pt>
                <c:pt idx="65">
                  <c:v>130.12816650597327</c:v>
                </c:pt>
                <c:pt idx="66">
                  <c:v>131.22387671473984</c:v>
                </c:pt>
                <c:pt idx="67">
                  <c:v>131.81595467091154</c:v>
                </c:pt>
                <c:pt idx="68">
                  <c:v>131.9193595213998</c:v>
                </c:pt>
                <c:pt idx="69">
                  <c:v>132.39297995927558</c:v>
                </c:pt>
                <c:pt idx="70">
                  <c:v>133.04393644173987</c:v>
                </c:pt>
                <c:pt idx="71">
                  <c:v>133.86093536512934</c:v>
                </c:pt>
                <c:pt idx="72">
                  <c:v>134.81868336860751</c:v>
                </c:pt>
                <c:pt idx="73">
                  <c:v>134.41892261598022</c:v>
                </c:pt>
                <c:pt idx="74">
                  <c:v>135.02047672321461</c:v>
                </c:pt>
                <c:pt idx="75">
                  <c:v>135.4114708339103</c:v>
                </c:pt>
                <c:pt idx="76">
                  <c:v>135.3528718546884</c:v>
                </c:pt>
                <c:pt idx="77">
                  <c:v>135.57306518985146</c:v>
                </c:pt>
                <c:pt idx="78">
                  <c:v>136.19738550784857</c:v>
                </c:pt>
                <c:pt idx="79">
                  <c:v>136.2882597856979</c:v>
                </c:pt>
                <c:pt idx="80">
                  <c:v>137.4469383878683</c:v>
                </c:pt>
                <c:pt idx="81">
                  <c:v>137.49176722954007</c:v>
                </c:pt>
                <c:pt idx="82">
                  <c:v>138.08947282207927</c:v>
                </c:pt>
                <c:pt idx="83">
                  <c:v>138.60152727592771</c:v>
                </c:pt>
                <c:pt idx="84">
                  <c:v>139.50020763724478</c:v>
                </c:pt>
                <c:pt idx="85">
                  <c:v>139.68046028231709</c:v>
                </c:pt>
                <c:pt idx="86">
                  <c:v>140.83350636369096</c:v>
                </c:pt>
                <c:pt idx="87">
                  <c:v>141.60883939953251</c:v>
                </c:pt>
                <c:pt idx="88">
                  <c:v>141.67761705018873</c:v>
                </c:pt>
                <c:pt idx="89">
                  <c:v>141.56788365052114</c:v>
                </c:pt>
                <c:pt idx="90">
                  <c:v>142.38572060922576</c:v>
                </c:pt>
                <c:pt idx="91">
                  <c:v>142.67206842156307</c:v>
                </c:pt>
                <c:pt idx="92">
                  <c:v>142.91444057412949</c:v>
                </c:pt>
                <c:pt idx="93">
                  <c:v>143.13625273227683</c:v>
                </c:pt>
                <c:pt idx="94">
                  <c:v>143.49570688020722</c:v>
                </c:pt>
                <c:pt idx="95">
                  <c:v>144.58125362626731</c:v>
                </c:pt>
                <c:pt idx="96">
                  <c:v>145.73413266198668</c:v>
                </c:pt>
                <c:pt idx="97">
                  <c:v>145.75048419091183</c:v>
                </c:pt>
                <c:pt idx="98">
                  <c:v>147.1301550263691</c:v>
                </c:pt>
                <c:pt idx="99">
                  <c:v>145.59562769505871</c:v>
                </c:pt>
                <c:pt idx="100">
                  <c:v>145.39519351517575</c:v>
                </c:pt>
                <c:pt idx="101">
                  <c:v>145.44287840815124</c:v>
                </c:pt>
                <c:pt idx="102">
                  <c:v>146.37721747847309</c:v>
                </c:pt>
                <c:pt idx="103">
                  <c:v>146.68127625258802</c:v>
                </c:pt>
                <c:pt idx="104">
                  <c:v>148.04893523803148</c:v>
                </c:pt>
                <c:pt idx="105">
                  <c:v>148.66903231390697</c:v>
                </c:pt>
                <c:pt idx="106">
                  <c:v>149.61733132009485</c:v>
                </c:pt>
                <c:pt idx="107">
                  <c:v>150.17126849349086</c:v>
                </c:pt>
                <c:pt idx="108">
                  <c:v>151.78209255580782</c:v>
                </c:pt>
                <c:pt idx="109">
                  <c:v>151.57415075614975</c:v>
                </c:pt>
                <c:pt idx="110">
                  <c:v>153.29802163266282</c:v>
                </c:pt>
                <c:pt idx="111">
                  <c:v>153.52496498768664</c:v>
                </c:pt>
                <c:pt idx="112">
                  <c:v>153.19401715490147</c:v>
                </c:pt>
                <c:pt idx="113">
                  <c:v>153.70673470144959</c:v>
                </c:pt>
                <c:pt idx="114">
                  <c:v>155.59209920779713</c:v>
                </c:pt>
                <c:pt idx="115">
                  <c:v>155.81002990460379</c:v>
                </c:pt>
                <c:pt idx="116">
                  <c:v>156.59556872723809</c:v>
                </c:pt>
                <c:pt idx="117">
                  <c:v>157.75703983245486</c:v>
                </c:pt>
                <c:pt idx="118">
                  <c:v>158.83722235032079</c:v>
                </c:pt>
                <c:pt idx="119">
                  <c:v>160.75039308169434</c:v>
                </c:pt>
                <c:pt idx="120">
                  <c:v>163.48416044492615</c:v>
                </c:pt>
                <c:pt idx="121">
                  <c:v>163.38452284899915</c:v>
                </c:pt>
                <c:pt idx="122">
                  <c:v>165.52053817774251</c:v>
                </c:pt>
                <c:pt idx="123">
                  <c:v>166.81168383436872</c:v>
                </c:pt>
                <c:pt idx="124">
                  <c:v>168.63902440749166</c:v>
                </c:pt>
                <c:pt idx="125">
                  <c:v>169.97374366050872</c:v>
                </c:pt>
                <c:pt idx="126">
                  <c:v>172.03866813499985</c:v>
                </c:pt>
                <c:pt idx="127">
                  <c:v>173.98754415445319</c:v>
                </c:pt>
                <c:pt idx="128">
                  <c:v>174.78704173517713</c:v>
                </c:pt>
                <c:pt idx="129">
                  <c:v>175.60410773489861</c:v>
                </c:pt>
                <c:pt idx="130">
                  <c:v>176.71904068032688</c:v>
                </c:pt>
                <c:pt idx="131">
                  <c:v>178.67752690017022</c:v>
                </c:pt>
                <c:pt idx="132">
                  <c:v>182.03635643528978</c:v>
                </c:pt>
                <c:pt idx="133">
                  <c:v>181.73639317058596</c:v>
                </c:pt>
                <c:pt idx="134">
                  <c:v>183.85528975495907</c:v>
                </c:pt>
                <c:pt idx="135">
                  <c:v>184.39742432079009</c:v>
                </c:pt>
                <c:pt idx="136">
                  <c:v>185.31269434307416</c:v>
                </c:pt>
                <c:pt idx="137">
                  <c:v>186.27199769143431</c:v>
                </c:pt>
                <c:pt idx="138">
                  <c:v>186.99376791191406</c:v>
                </c:pt>
                <c:pt idx="139">
                  <c:v>186.89888747735105</c:v>
                </c:pt>
                <c:pt idx="140">
                  <c:v>188.92383525987665</c:v>
                </c:pt>
                <c:pt idx="141">
                  <c:v>189.51480175670372</c:v>
                </c:pt>
                <c:pt idx="142">
                  <c:v>189.99952561174928</c:v>
                </c:pt>
                <c:pt idx="143">
                  <c:v>191.03798835096757</c:v>
                </c:pt>
                <c:pt idx="144">
                  <c:v>193.16421860243747</c:v>
                </c:pt>
                <c:pt idx="145">
                  <c:v>193.32354294216367</c:v>
                </c:pt>
                <c:pt idx="146">
                  <c:v>194.54036505790535</c:v>
                </c:pt>
                <c:pt idx="147">
                  <c:v>195.42841122507841</c:v>
                </c:pt>
                <c:pt idx="148">
                  <c:v>196.1882100232512</c:v>
                </c:pt>
                <c:pt idx="149">
                  <c:v>198.04048921226524</c:v>
                </c:pt>
                <c:pt idx="150">
                  <c:v>200.89260376539389</c:v>
                </c:pt>
                <c:pt idx="151">
                  <c:v>201.57435320889107</c:v>
                </c:pt>
                <c:pt idx="152">
                  <c:v>202.7363216488728</c:v>
                </c:pt>
                <c:pt idx="153">
                  <c:v>203.32226944384817</c:v>
                </c:pt>
                <c:pt idx="154">
                  <c:v>203.82200434911022</c:v>
                </c:pt>
                <c:pt idx="155">
                  <c:v>204.90945031006518</c:v>
                </c:pt>
                <c:pt idx="156">
                  <c:v>208.02693586841471</c:v>
                </c:pt>
                <c:pt idx="157">
                  <c:v>208.12718029861617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C17-40E1-89E2-9DC3E2DFB4E1}"/>
            </c:ext>
          </c:extLst>
        </c:ser>
        <c:ser>
          <c:idx val="7"/>
          <c:order val="6"/>
          <c:tx>
            <c:strRef>
              <c:f>'Parámetros y resultados'!$BK$6</c:f>
              <c:strCache>
                <c:ptCount val="1"/>
                <c:pt idx="0">
                  <c:v>SSMM10 LD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resultados'!$BK$7:$BK$164</c:f>
              <c:numCache>
                <c:formatCode>_-* #,##0.0_-;\-* #,##0.0_-;_-* "-"?_-;_-@_-</c:formatCode>
                <c:ptCount val="158"/>
                <c:pt idx="0">
                  <c:v>100.00000000000001</c:v>
                </c:pt>
                <c:pt idx="1">
                  <c:v>100.06145740196365</c:v>
                </c:pt>
                <c:pt idx="2">
                  <c:v>101.28997277211703</c:v>
                </c:pt>
                <c:pt idx="3">
                  <c:v>101.40339208413987</c:v>
                </c:pt>
                <c:pt idx="4">
                  <c:v>101.23848730004082</c:v>
                </c:pt>
                <c:pt idx="5">
                  <c:v>99.903944707780326</c:v>
                </c:pt>
                <c:pt idx="6">
                  <c:v>99.91145727959082</c:v>
                </c:pt>
                <c:pt idx="7">
                  <c:v>100.89573975102431</c:v>
                </c:pt>
                <c:pt idx="8">
                  <c:v>102.16995913492569</c:v>
                </c:pt>
                <c:pt idx="9">
                  <c:v>102.4631788604006</c:v>
                </c:pt>
                <c:pt idx="10">
                  <c:v>102.14020774656653</c:v>
                </c:pt>
                <c:pt idx="11">
                  <c:v>102.42494003460953</c:v>
                </c:pt>
                <c:pt idx="12">
                  <c:v>102.64943537948918</c:v>
                </c:pt>
                <c:pt idx="13">
                  <c:v>103.22747260914181</c:v>
                </c:pt>
                <c:pt idx="14">
                  <c:v>103.66255298847972</c:v>
                </c:pt>
                <c:pt idx="15">
                  <c:v>102.95380946692818</c:v>
                </c:pt>
                <c:pt idx="16">
                  <c:v>102.68976377027712</c:v>
                </c:pt>
                <c:pt idx="17">
                  <c:v>103.54873193170299</c:v>
                </c:pt>
                <c:pt idx="18">
                  <c:v>104.29226777004257</c:v>
                </c:pt>
                <c:pt idx="19">
                  <c:v>105.49440639916261</c:v>
                </c:pt>
                <c:pt idx="20">
                  <c:v>106.02694941980612</c:v>
                </c:pt>
                <c:pt idx="21">
                  <c:v>105.57021463343577</c:v>
                </c:pt>
                <c:pt idx="22">
                  <c:v>106.03214576008139</c:v>
                </c:pt>
                <c:pt idx="23">
                  <c:v>107.42711304999048</c:v>
                </c:pt>
                <c:pt idx="24">
                  <c:v>108.10772846039282</c:v>
                </c:pt>
                <c:pt idx="25">
                  <c:v>108.74107629436877</c:v>
                </c:pt>
                <c:pt idx="26">
                  <c:v>109.94190727722061</c:v>
                </c:pt>
                <c:pt idx="27">
                  <c:v>109.8359703185441</c:v>
                </c:pt>
                <c:pt idx="28">
                  <c:v>110.28960365756114</c:v>
                </c:pt>
                <c:pt idx="29">
                  <c:v>110.09692691310106</c:v>
                </c:pt>
                <c:pt idx="30">
                  <c:v>111.19086639728086</c:v>
                </c:pt>
                <c:pt idx="31">
                  <c:v>111.44667687759703</c:v>
                </c:pt>
                <c:pt idx="32">
                  <c:v>112.13882661999263</c:v>
                </c:pt>
                <c:pt idx="33">
                  <c:v>112.08507005019436</c:v>
                </c:pt>
                <c:pt idx="34">
                  <c:v>111.43728654816405</c:v>
                </c:pt>
                <c:pt idx="35">
                  <c:v>110.65117303950038</c:v>
                </c:pt>
                <c:pt idx="36">
                  <c:v>108.94658274650726</c:v>
                </c:pt>
                <c:pt idx="37">
                  <c:v>109.49816671250639</c:v>
                </c:pt>
                <c:pt idx="38">
                  <c:v>111.05382820535763</c:v>
                </c:pt>
                <c:pt idx="39">
                  <c:v>110.6158463606285</c:v>
                </c:pt>
                <c:pt idx="40">
                  <c:v>111.62321276359086</c:v>
                </c:pt>
                <c:pt idx="41">
                  <c:v>111.88981392697579</c:v>
                </c:pt>
                <c:pt idx="42">
                  <c:v>112.35706572006588</c:v>
                </c:pt>
                <c:pt idx="43">
                  <c:v>111.97992229337638</c:v>
                </c:pt>
                <c:pt idx="44">
                  <c:v>112.42282675413084</c:v>
                </c:pt>
                <c:pt idx="45">
                  <c:v>112.44734927052265</c:v>
                </c:pt>
                <c:pt idx="46">
                  <c:v>112.49441320364457</c:v>
                </c:pt>
                <c:pt idx="47">
                  <c:v>112.28007874180882</c:v>
                </c:pt>
                <c:pt idx="48">
                  <c:v>112.21684006585015</c:v>
                </c:pt>
                <c:pt idx="49">
                  <c:v>111.80774354673026</c:v>
                </c:pt>
                <c:pt idx="50">
                  <c:v>112.91419329851155</c:v>
                </c:pt>
                <c:pt idx="51">
                  <c:v>113.06251379149617</c:v>
                </c:pt>
                <c:pt idx="52">
                  <c:v>114.0449828532244</c:v>
                </c:pt>
                <c:pt idx="53">
                  <c:v>115.46823833339535</c:v>
                </c:pt>
                <c:pt idx="54">
                  <c:v>115.3563766749226</c:v>
                </c:pt>
                <c:pt idx="55">
                  <c:v>114.95784123811639</c:v>
                </c:pt>
                <c:pt idx="56">
                  <c:v>115.97493845782029</c:v>
                </c:pt>
                <c:pt idx="57">
                  <c:v>116.52611308908014</c:v>
                </c:pt>
                <c:pt idx="58">
                  <c:v>116.59362548711093</c:v>
                </c:pt>
                <c:pt idx="59">
                  <c:v>103.22747260914181</c:v>
                </c:pt>
                <c:pt idx="60">
                  <c:v>118.89504610128174</c:v>
                </c:pt>
                <c:pt idx="61">
                  <c:v>118.38555300599835</c:v>
                </c:pt>
                <c:pt idx="62">
                  <c:v>118.92655168526669</c:v>
                </c:pt>
                <c:pt idx="63">
                  <c:v>118.86228217162852</c:v>
                </c:pt>
                <c:pt idx="64">
                  <c:v>118.77509955446399</c:v>
                </c:pt>
                <c:pt idx="65">
                  <c:v>118.74254250198911</c:v>
                </c:pt>
                <c:pt idx="66">
                  <c:v>119.17850508809958</c:v>
                </c:pt>
                <c:pt idx="67">
                  <c:v>120.1780856422471</c:v>
                </c:pt>
                <c:pt idx="68">
                  <c:v>120.63812545085747</c:v>
                </c:pt>
                <c:pt idx="69">
                  <c:v>121.31394876729803</c:v>
                </c:pt>
                <c:pt idx="70">
                  <c:v>122.14347778230848</c:v>
                </c:pt>
                <c:pt idx="71">
                  <c:v>123.03917653427477</c:v>
                </c:pt>
                <c:pt idx="72">
                  <c:v>123.81415006642587</c:v>
                </c:pt>
                <c:pt idx="73">
                  <c:v>123.45720781177214</c:v>
                </c:pt>
                <c:pt idx="74">
                  <c:v>123.39638921247061</c:v>
                </c:pt>
                <c:pt idx="75">
                  <c:v>124.24752566585293</c:v>
                </c:pt>
                <c:pt idx="76">
                  <c:v>125.27837146219213</c:v>
                </c:pt>
                <c:pt idx="77">
                  <c:v>125.88118361406499</c:v>
                </c:pt>
                <c:pt idx="78">
                  <c:v>126.36545911204909</c:v>
                </c:pt>
                <c:pt idx="79">
                  <c:v>126.50560971451986</c:v>
                </c:pt>
                <c:pt idx="80">
                  <c:v>128.13237969984925</c:v>
                </c:pt>
                <c:pt idx="81">
                  <c:v>128.97178315003964</c:v>
                </c:pt>
                <c:pt idx="82">
                  <c:v>128.79199930534824</c:v>
                </c:pt>
                <c:pt idx="83">
                  <c:v>127.2439527177637</c:v>
                </c:pt>
                <c:pt idx="84">
                  <c:v>127.12313506137754</c:v>
                </c:pt>
                <c:pt idx="85">
                  <c:v>127.67659016895037</c:v>
                </c:pt>
                <c:pt idx="86">
                  <c:v>129.11011598207182</c:v>
                </c:pt>
                <c:pt idx="87">
                  <c:v>129.84939132202862</c:v>
                </c:pt>
                <c:pt idx="88">
                  <c:v>130.54947149043855</c:v>
                </c:pt>
                <c:pt idx="89">
                  <c:v>129.84083419572801</c:v>
                </c:pt>
                <c:pt idx="90">
                  <c:v>130.29468360963523</c:v>
                </c:pt>
                <c:pt idx="91">
                  <c:v>130.57272507470478</c:v>
                </c:pt>
                <c:pt idx="92">
                  <c:v>130.96683999889638</c:v>
                </c:pt>
                <c:pt idx="93">
                  <c:v>131.76358415900972</c:v>
                </c:pt>
                <c:pt idx="94">
                  <c:v>132.28664258030437</c:v>
                </c:pt>
                <c:pt idx="95">
                  <c:v>133.60349941026735</c:v>
                </c:pt>
                <c:pt idx="96">
                  <c:v>134.60062024865613</c:v>
                </c:pt>
                <c:pt idx="97">
                  <c:v>133.38258394426191</c:v>
                </c:pt>
                <c:pt idx="98">
                  <c:v>133.08200947913699</c:v>
                </c:pt>
                <c:pt idx="99">
                  <c:v>129.42291848693273</c:v>
                </c:pt>
                <c:pt idx="100">
                  <c:v>128.09349342089592</c:v>
                </c:pt>
                <c:pt idx="101">
                  <c:v>129.14237352261452</c:v>
                </c:pt>
                <c:pt idx="102">
                  <c:v>130.81745469755754</c:v>
                </c:pt>
                <c:pt idx="103">
                  <c:v>131.20571690868135</c:v>
                </c:pt>
                <c:pt idx="104">
                  <c:v>131.80316180508089</c:v>
                </c:pt>
                <c:pt idx="105">
                  <c:v>132.15643151497829</c:v>
                </c:pt>
                <c:pt idx="106">
                  <c:v>132.73792548237344</c:v>
                </c:pt>
                <c:pt idx="107">
                  <c:v>134.19900285041447</c:v>
                </c:pt>
                <c:pt idx="108">
                  <c:v>135.89827920119467</c:v>
                </c:pt>
                <c:pt idx="109">
                  <c:v>136.83984098179459</c:v>
                </c:pt>
                <c:pt idx="110">
                  <c:v>139.30480471587023</c:v>
                </c:pt>
                <c:pt idx="111">
                  <c:v>139.36572824265625</c:v>
                </c:pt>
                <c:pt idx="112">
                  <c:v>139.88570338176049</c:v>
                </c:pt>
                <c:pt idx="113">
                  <c:v>141.16670659571176</c:v>
                </c:pt>
                <c:pt idx="114">
                  <c:v>143.2431283955431</c:v>
                </c:pt>
                <c:pt idx="115">
                  <c:v>143.81383392981397</c:v>
                </c:pt>
                <c:pt idx="116">
                  <c:v>145.04689410530344</c:v>
                </c:pt>
                <c:pt idx="117">
                  <c:v>148.28544981776855</c:v>
                </c:pt>
                <c:pt idx="118">
                  <c:v>150.15713663643803</c:v>
                </c:pt>
                <c:pt idx="119">
                  <c:v>150.48190092840656</c:v>
                </c:pt>
                <c:pt idx="120">
                  <c:v>153.81928513082084</c:v>
                </c:pt>
                <c:pt idx="121">
                  <c:v>155.57955442381666</c:v>
                </c:pt>
                <c:pt idx="122">
                  <c:v>160.93411140509033</c:v>
                </c:pt>
                <c:pt idx="123">
                  <c:v>165.30216174576248</c:v>
                </c:pt>
                <c:pt idx="124">
                  <c:v>170.53871965183973</c:v>
                </c:pt>
                <c:pt idx="125">
                  <c:v>171.98268590427278</c:v>
                </c:pt>
                <c:pt idx="126">
                  <c:v>175.88539042241203</c:v>
                </c:pt>
                <c:pt idx="127">
                  <c:v>173.75096948400579</c:v>
                </c:pt>
                <c:pt idx="128">
                  <c:v>174.9935191487283</c:v>
                </c:pt>
                <c:pt idx="129">
                  <c:v>176.89999560882367</c:v>
                </c:pt>
                <c:pt idx="130">
                  <c:v>178.0055569138467</c:v>
                </c:pt>
                <c:pt idx="131">
                  <c:v>173.2376252099225</c:v>
                </c:pt>
                <c:pt idx="132">
                  <c:v>175.23245926194414</c:v>
                </c:pt>
                <c:pt idx="133">
                  <c:v>173.08184867126238</c:v>
                </c:pt>
                <c:pt idx="134">
                  <c:v>173.03452330612328</c:v>
                </c:pt>
                <c:pt idx="135">
                  <c:v>172.75499774964391</c:v>
                </c:pt>
                <c:pt idx="136">
                  <c:v>171.30395425270615</c:v>
                </c:pt>
                <c:pt idx="137">
                  <c:v>171.5736688247699</c:v>
                </c:pt>
                <c:pt idx="138">
                  <c:v>173.1584543846634</c:v>
                </c:pt>
                <c:pt idx="139">
                  <c:v>176.96689842091592</c:v>
                </c:pt>
                <c:pt idx="140">
                  <c:v>181.1337300649341</c:v>
                </c:pt>
                <c:pt idx="141">
                  <c:v>182.45575384693416</c:v>
                </c:pt>
                <c:pt idx="142">
                  <c:v>180.83314012651718</c:v>
                </c:pt>
                <c:pt idx="143">
                  <c:v>178.39941574035285</c:v>
                </c:pt>
                <c:pt idx="144">
                  <c:v>180.08461595873962</c:v>
                </c:pt>
                <c:pt idx="145">
                  <c:v>183.2437425836776</c:v>
                </c:pt>
                <c:pt idx="146">
                  <c:v>184.30437676762082</c:v>
                </c:pt>
                <c:pt idx="147">
                  <c:v>184.91383355727652</c:v>
                </c:pt>
                <c:pt idx="148">
                  <c:v>183.30729628173376</c:v>
                </c:pt>
                <c:pt idx="149">
                  <c:v>183.52336683190097</c:v>
                </c:pt>
                <c:pt idx="150">
                  <c:v>187.00279804931927</c:v>
                </c:pt>
                <c:pt idx="151">
                  <c:v>185.9754537219298</c:v>
                </c:pt>
                <c:pt idx="152">
                  <c:v>185.19443297458128</c:v>
                </c:pt>
                <c:pt idx="153">
                  <c:v>186.0869798353163</c:v>
                </c:pt>
                <c:pt idx="154">
                  <c:v>187.07063850584035</c:v>
                </c:pt>
                <c:pt idx="155">
                  <c:v>188.07732151264167</c:v>
                </c:pt>
                <c:pt idx="156">
                  <c:v>191.82177969079797</c:v>
                </c:pt>
                <c:pt idx="157">
                  <c:v>192.2571173842905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C17-40E1-89E2-9DC3E2DFB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39934080"/>
        <c:axId val="1939931200"/>
      </c:lineChart>
      <c:dateAx>
        <c:axId val="193993408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931200"/>
        <c:crosses val="autoZero"/>
        <c:auto val="1"/>
        <c:lblOffset val="100"/>
        <c:baseTimeUnit val="months"/>
      </c:dateAx>
      <c:valAx>
        <c:axId val="193993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934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Indexación</a:t>
            </a:r>
            <a:r>
              <a:rPr lang="es-AR" baseline="0"/>
              <a:t> SSMM-11</a:t>
            </a:r>
            <a:endParaRPr lang="es-A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'Parámetros y resultados'!$BA$6</c:f>
              <c:strCache>
                <c:ptCount val="1"/>
                <c:pt idx="0">
                  <c:v>Índ. Salario</c:v>
                </c:pt>
              </c:strCache>
            </c:strRef>
          </c:tx>
          <c:spPr>
            <a:ln w="15875" cap="rnd">
              <a:solidFill>
                <a:schemeClr val="tx1">
                  <a:lumMod val="65000"/>
                  <a:lumOff val="3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resultados'!$BA$7:$BA$164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100.15258934934886</c:v>
                </c:pt>
                <c:pt idx="2">
                  <c:v>100.7678733802484</c:v>
                </c:pt>
                <c:pt idx="3">
                  <c:v>100.83707345524644</c:v>
                </c:pt>
                <c:pt idx="4">
                  <c:v>101.07688673442917</c:v>
                </c:pt>
                <c:pt idx="5">
                  <c:v>101.29622302112881</c:v>
                </c:pt>
                <c:pt idx="6">
                  <c:v>102.44538237946217</c:v>
                </c:pt>
                <c:pt idx="7">
                  <c:v>102.98940120090208</c:v>
                </c:pt>
                <c:pt idx="8">
                  <c:v>103.39479349177199</c:v>
                </c:pt>
                <c:pt idx="9">
                  <c:v>103.6507843582055</c:v>
                </c:pt>
                <c:pt idx="10">
                  <c:v>104.29011644930708</c:v>
                </c:pt>
                <c:pt idx="11">
                  <c:v>105.3767961034909</c:v>
                </c:pt>
                <c:pt idx="12">
                  <c:v>105.95743651954817</c:v>
                </c:pt>
                <c:pt idx="13">
                  <c:v>106.02344180100482</c:v>
                </c:pt>
                <c:pt idx="14">
                  <c:v>106.70835071658344</c:v>
                </c:pt>
                <c:pt idx="15">
                  <c:v>107.0544324106899</c:v>
                </c:pt>
                <c:pt idx="16">
                  <c:v>107.14600570923545</c:v>
                </c:pt>
                <c:pt idx="17">
                  <c:v>107.11668046908946</c:v>
                </c:pt>
                <c:pt idx="18">
                  <c:v>107.70374878988443</c:v>
                </c:pt>
                <c:pt idx="19">
                  <c:v>108.85990558978887</c:v>
                </c:pt>
                <c:pt idx="20">
                  <c:v>109.41505689735816</c:v>
                </c:pt>
                <c:pt idx="21">
                  <c:v>109.41605832274068</c:v>
                </c:pt>
                <c:pt idx="22">
                  <c:v>109.88903890791725</c:v>
                </c:pt>
                <c:pt idx="23">
                  <c:v>111.18850807678899</c:v>
                </c:pt>
                <c:pt idx="24">
                  <c:v>112.14077650548091</c:v>
                </c:pt>
                <c:pt idx="25">
                  <c:v>112.4023158384076</c:v>
                </c:pt>
                <c:pt idx="26">
                  <c:v>113.3124936751444</c:v>
                </c:pt>
                <c:pt idx="27">
                  <c:v>113.79140991374013</c:v>
                </c:pt>
                <c:pt idx="28">
                  <c:v>114.0831925092028</c:v>
                </c:pt>
                <c:pt idx="29">
                  <c:v>114.19366470896787</c:v>
                </c:pt>
                <c:pt idx="30">
                  <c:v>115.55862901255568</c:v>
                </c:pt>
                <c:pt idx="31">
                  <c:v>115.86639570123289</c:v>
                </c:pt>
                <c:pt idx="32">
                  <c:v>116.55219950728673</c:v>
                </c:pt>
                <c:pt idx="33">
                  <c:v>116.9176366295563</c:v>
                </c:pt>
                <c:pt idx="34">
                  <c:v>117.58283246202473</c:v>
                </c:pt>
                <c:pt idx="35">
                  <c:v>119.16176514128551</c:v>
                </c:pt>
                <c:pt idx="36">
                  <c:v>120.15154012882168</c:v>
                </c:pt>
                <c:pt idx="37">
                  <c:v>120.33811622651835</c:v>
                </c:pt>
                <c:pt idx="38">
                  <c:v>121.30494779542356</c:v>
                </c:pt>
                <c:pt idx="39">
                  <c:v>121.06012765665513</c:v>
                </c:pt>
                <c:pt idx="40">
                  <c:v>121.15226260453187</c:v>
                </c:pt>
                <c:pt idx="41">
                  <c:v>121.41295063627469</c:v>
                </c:pt>
                <c:pt idx="42">
                  <c:v>122.67475688305881</c:v>
                </c:pt>
                <c:pt idx="43">
                  <c:v>122.61502366049204</c:v>
                </c:pt>
                <c:pt idx="44">
                  <c:v>123.44319892261215</c:v>
                </c:pt>
                <c:pt idx="45">
                  <c:v>123.58113031890987</c:v>
                </c:pt>
                <c:pt idx="46">
                  <c:v>124.10315126047904</c:v>
                </c:pt>
                <c:pt idx="47">
                  <c:v>125.35233523120515</c:v>
                </c:pt>
                <c:pt idx="48">
                  <c:v>127.14230016751367</c:v>
                </c:pt>
                <c:pt idx="49">
                  <c:v>126.84665197607595</c:v>
                </c:pt>
                <c:pt idx="50">
                  <c:v>127.85394076999937</c:v>
                </c:pt>
                <c:pt idx="51">
                  <c:v>127.48661351538964</c:v>
                </c:pt>
                <c:pt idx="52">
                  <c:v>127.55392149043445</c:v>
                </c:pt>
                <c:pt idx="53">
                  <c:v>128.05483868209711</c:v>
                </c:pt>
                <c:pt idx="54">
                  <c:v>128.66197941881049</c:v>
                </c:pt>
                <c:pt idx="55">
                  <c:v>129.36323785249951</c:v>
                </c:pt>
                <c:pt idx="56">
                  <c:v>129.67309270290272</c:v>
                </c:pt>
                <c:pt idx="57">
                  <c:v>129.93108159275988</c:v>
                </c:pt>
                <c:pt idx="58">
                  <c:v>130.20740936246128</c:v>
                </c:pt>
                <c:pt idx="59">
                  <c:v>106.02344180100482</c:v>
                </c:pt>
                <c:pt idx="60">
                  <c:v>132.69548282497908</c:v>
                </c:pt>
                <c:pt idx="61">
                  <c:v>132.20653171774202</c:v>
                </c:pt>
                <c:pt idx="62">
                  <c:v>133.29988119561003</c:v>
                </c:pt>
                <c:pt idx="63">
                  <c:v>132.94222261227077</c:v>
                </c:pt>
                <c:pt idx="64">
                  <c:v>133.16051542514876</c:v>
                </c:pt>
                <c:pt idx="65">
                  <c:v>133.66508225206886</c:v>
                </c:pt>
                <c:pt idx="66">
                  <c:v>134.9813157387492</c:v>
                </c:pt>
                <c:pt idx="67">
                  <c:v>135.65545677522843</c:v>
                </c:pt>
                <c:pt idx="68">
                  <c:v>135.84222373840063</c:v>
                </c:pt>
                <c:pt idx="69">
                  <c:v>136.23704853519365</c:v>
                </c:pt>
                <c:pt idx="70">
                  <c:v>137.03170285957057</c:v>
                </c:pt>
                <c:pt idx="71">
                  <c:v>138.03191010293557</c:v>
                </c:pt>
                <c:pt idx="72">
                  <c:v>139.11599594309271</c:v>
                </c:pt>
                <c:pt idx="73">
                  <c:v>138.59252218227772</c:v>
                </c:pt>
                <c:pt idx="74">
                  <c:v>139.3031197857778</c:v>
                </c:pt>
                <c:pt idx="75">
                  <c:v>139.69635778372944</c:v>
                </c:pt>
                <c:pt idx="76">
                  <c:v>139.50928342344184</c:v>
                </c:pt>
                <c:pt idx="77">
                  <c:v>139.73904708468365</c:v>
                </c:pt>
                <c:pt idx="78">
                  <c:v>140.44716949064707</c:v>
                </c:pt>
                <c:pt idx="79">
                  <c:v>140.5193393513965</c:v>
                </c:pt>
                <c:pt idx="80">
                  <c:v>141.87301146032897</c:v>
                </c:pt>
                <c:pt idx="81">
                  <c:v>141.79819071376824</c:v>
                </c:pt>
                <c:pt idx="82">
                  <c:v>142.56745513356225</c:v>
                </c:pt>
                <c:pt idx="83">
                  <c:v>143.26307077068486</c:v>
                </c:pt>
                <c:pt idx="84">
                  <c:v>144.39716175221832</c:v>
                </c:pt>
                <c:pt idx="85">
                  <c:v>144.60389532291191</c:v>
                </c:pt>
                <c:pt idx="86">
                  <c:v>145.90458615129867</c:v>
                </c:pt>
                <c:pt idx="87">
                  <c:v>146.81187997813078</c:v>
                </c:pt>
                <c:pt idx="88">
                  <c:v>146.69600704204305</c:v>
                </c:pt>
                <c:pt idx="89">
                  <c:v>146.54630723623677</c:v>
                </c:pt>
                <c:pt idx="90">
                  <c:v>147.51959559559629</c:v>
                </c:pt>
                <c:pt idx="91">
                  <c:v>147.8317245878614</c:v>
                </c:pt>
                <c:pt idx="92">
                  <c:v>148.13205451960562</c:v>
                </c:pt>
                <c:pt idx="93">
                  <c:v>148.1340082360181</c:v>
                </c:pt>
                <c:pt idx="94">
                  <c:v>148.51739274903616</c:v>
                </c:pt>
                <c:pt idx="95">
                  <c:v>149.87170904015946</c:v>
                </c:pt>
                <c:pt idx="96">
                  <c:v>151.15801920141681</c:v>
                </c:pt>
                <c:pt idx="97">
                  <c:v>151.03510641716224</c:v>
                </c:pt>
                <c:pt idx="98">
                  <c:v>152.70278848331208</c:v>
                </c:pt>
                <c:pt idx="99">
                  <c:v>150.74819260078291</c:v>
                </c:pt>
                <c:pt idx="100">
                  <c:v>150.51696222983557</c:v>
                </c:pt>
                <c:pt idx="101">
                  <c:v>150.58386149395153</c:v>
                </c:pt>
                <c:pt idx="102">
                  <c:v>151.7055888596341</c:v>
                </c:pt>
                <c:pt idx="103">
                  <c:v>152.02993626868269</c:v>
                </c:pt>
                <c:pt idx="104">
                  <c:v>153.55415786096432</c:v>
                </c:pt>
                <c:pt idx="105">
                  <c:v>154.08844184189425</c:v>
                </c:pt>
                <c:pt idx="106">
                  <c:v>155.34766762071098</c:v>
                </c:pt>
                <c:pt idx="107">
                  <c:v>155.90949462767085</c:v>
                </c:pt>
                <c:pt idx="108">
                  <c:v>157.71566847989547</c:v>
                </c:pt>
                <c:pt idx="109">
                  <c:v>157.34316522834854</c:v>
                </c:pt>
                <c:pt idx="110">
                  <c:v>159.36989284515886</c:v>
                </c:pt>
                <c:pt idx="111">
                  <c:v>159.51662536272951</c:v>
                </c:pt>
                <c:pt idx="112">
                  <c:v>158.91902955669835</c:v>
                </c:pt>
                <c:pt idx="113">
                  <c:v>159.55665636160836</c:v>
                </c:pt>
                <c:pt idx="114">
                  <c:v>161.65943738116357</c:v>
                </c:pt>
                <c:pt idx="115">
                  <c:v>161.77077535290437</c:v>
                </c:pt>
                <c:pt idx="116">
                  <c:v>162.34626952220125</c:v>
                </c:pt>
                <c:pt idx="117">
                  <c:v>163.26923809226588</c:v>
                </c:pt>
                <c:pt idx="118">
                  <c:v>164.46291466534979</c:v>
                </c:pt>
                <c:pt idx="119">
                  <c:v>166.57909080075757</c:v>
                </c:pt>
                <c:pt idx="120">
                  <c:v>169.628858409337</c:v>
                </c:pt>
                <c:pt idx="121">
                  <c:v>169.35411939707015</c:v>
                </c:pt>
                <c:pt idx="122">
                  <c:v>171.35743342961069</c:v>
                </c:pt>
                <c:pt idx="123">
                  <c:v>172.43306148612797</c:v>
                </c:pt>
                <c:pt idx="124">
                  <c:v>174.28883697836451</c:v>
                </c:pt>
                <c:pt idx="125">
                  <c:v>175.60245422288961</c:v>
                </c:pt>
                <c:pt idx="126">
                  <c:v>177.67165900886121</c:v>
                </c:pt>
                <c:pt idx="127">
                  <c:v>179.67914120750933</c:v>
                </c:pt>
                <c:pt idx="128">
                  <c:v>180.34311662386907</c:v>
                </c:pt>
                <c:pt idx="129">
                  <c:v>181.14147937837237</c:v>
                </c:pt>
                <c:pt idx="130">
                  <c:v>182.15556733271271</c:v>
                </c:pt>
                <c:pt idx="131">
                  <c:v>184.65279362633623</c:v>
                </c:pt>
                <c:pt idx="132">
                  <c:v>188.61161608419968</c:v>
                </c:pt>
                <c:pt idx="133">
                  <c:v>188.28859552005594</c:v>
                </c:pt>
                <c:pt idx="134">
                  <c:v>190.52314468476828</c:v>
                </c:pt>
                <c:pt idx="135">
                  <c:v>191.09173577937767</c:v>
                </c:pt>
                <c:pt idx="136">
                  <c:v>192.28061333079708</c:v>
                </c:pt>
                <c:pt idx="137">
                  <c:v>193.56985068219277</c:v>
                </c:pt>
                <c:pt idx="138">
                  <c:v>194.32022668461028</c:v>
                </c:pt>
                <c:pt idx="139">
                  <c:v>194.11870116930621</c:v>
                </c:pt>
                <c:pt idx="140">
                  <c:v>196.39205480758207</c:v>
                </c:pt>
                <c:pt idx="141">
                  <c:v>196.93578300239145</c:v>
                </c:pt>
                <c:pt idx="142">
                  <c:v>197.24053781162496</c:v>
                </c:pt>
                <c:pt idx="143">
                  <c:v>198.80763914407476</c:v>
                </c:pt>
                <c:pt idx="144">
                  <c:v>201.22185169841123</c:v>
                </c:pt>
                <c:pt idx="145">
                  <c:v>201.11609936951425</c:v>
                </c:pt>
                <c:pt idx="146">
                  <c:v>202.46330775317492</c:v>
                </c:pt>
                <c:pt idx="147">
                  <c:v>203.31486012450785</c:v>
                </c:pt>
                <c:pt idx="148">
                  <c:v>204.15427310043799</c:v>
                </c:pt>
                <c:pt idx="149">
                  <c:v>206.6018221478538</c:v>
                </c:pt>
                <c:pt idx="150">
                  <c:v>209.91749299628756</c:v>
                </c:pt>
                <c:pt idx="151">
                  <c:v>210.72122704729699</c:v>
                </c:pt>
                <c:pt idx="152">
                  <c:v>212.15408120252644</c:v>
                </c:pt>
                <c:pt idx="153">
                  <c:v>212.40130020195664</c:v>
                </c:pt>
                <c:pt idx="154">
                  <c:v>212.92328662557568</c:v>
                </c:pt>
                <c:pt idx="155">
                  <c:v>214.40921151845154</c:v>
                </c:pt>
                <c:pt idx="156">
                  <c:v>217.87536801377487</c:v>
                </c:pt>
                <c:pt idx="157">
                  <c:v>217.83137115593422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A0-4ED7-AFF8-36767D31B25D}"/>
            </c:ext>
          </c:extLst>
        </c:ser>
        <c:ser>
          <c:idx val="1"/>
          <c:order val="1"/>
          <c:tx>
            <c:strRef>
              <c:f>'Parámetros y resultados'!$BB$6</c:f>
              <c:strCache>
                <c:ptCount val="1"/>
                <c:pt idx="0">
                  <c:v>IPC</c:v>
                </c:pt>
              </c:strCache>
            </c:strRef>
          </c:tx>
          <c:spPr>
            <a:ln w="15875" cap="rnd">
              <a:solidFill>
                <a:schemeClr val="accent5">
                  <a:lumMod val="40000"/>
                  <a:lumOff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resultados'!$BB$7:$BB$164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100.38904198411412</c:v>
                </c:pt>
                <c:pt idx="2">
                  <c:v>100.55114281082834</c:v>
                </c:pt>
                <c:pt idx="3">
                  <c:v>100.5997730588426</c:v>
                </c:pt>
                <c:pt idx="4">
                  <c:v>100.63219322418544</c:v>
                </c:pt>
                <c:pt idx="5">
                  <c:v>100.34041173609987</c:v>
                </c:pt>
                <c:pt idx="6">
                  <c:v>100.32420165342843</c:v>
                </c:pt>
                <c:pt idx="7">
                  <c:v>100.55114281082834</c:v>
                </c:pt>
                <c:pt idx="8">
                  <c:v>101.31301669638515</c:v>
                </c:pt>
                <c:pt idx="9">
                  <c:v>101.88036958988491</c:v>
                </c:pt>
                <c:pt idx="10">
                  <c:v>101.42648727508509</c:v>
                </c:pt>
                <c:pt idx="11">
                  <c:v>101.39406710974225</c:v>
                </c:pt>
                <c:pt idx="12">
                  <c:v>101.58858810179932</c:v>
                </c:pt>
                <c:pt idx="13">
                  <c:v>101.70205868049929</c:v>
                </c:pt>
                <c:pt idx="14">
                  <c:v>102.09110066461339</c:v>
                </c:pt>
                <c:pt idx="15">
                  <c:v>101.60479818447075</c:v>
                </c:pt>
                <c:pt idx="16">
                  <c:v>101.58858810179932</c:v>
                </c:pt>
                <c:pt idx="17">
                  <c:v>102.23699140865618</c:v>
                </c:pt>
                <c:pt idx="18">
                  <c:v>102.51256281407035</c:v>
                </c:pt>
                <c:pt idx="19">
                  <c:v>102.75571405414168</c:v>
                </c:pt>
                <c:pt idx="20">
                  <c:v>103.30685686497002</c:v>
                </c:pt>
                <c:pt idx="21">
                  <c:v>103.45274760901282</c:v>
                </c:pt>
                <c:pt idx="22">
                  <c:v>103.84178959312693</c:v>
                </c:pt>
                <c:pt idx="23">
                  <c:v>104.45777273464094</c:v>
                </c:pt>
                <c:pt idx="24">
                  <c:v>104.65229372669802</c:v>
                </c:pt>
                <c:pt idx="25">
                  <c:v>105.15480628951208</c:v>
                </c:pt>
                <c:pt idx="26">
                  <c:v>106.03015075376885</c:v>
                </c:pt>
                <c:pt idx="27">
                  <c:v>106.69476414329712</c:v>
                </c:pt>
                <c:pt idx="28">
                  <c:v>107.05138596206842</c:v>
                </c:pt>
                <c:pt idx="29">
                  <c:v>107.11622629275411</c:v>
                </c:pt>
                <c:pt idx="30">
                  <c:v>107.35937753282543</c:v>
                </c:pt>
                <c:pt idx="31">
                  <c:v>107.69978926892527</c:v>
                </c:pt>
                <c:pt idx="32">
                  <c:v>108.60755389852488</c:v>
                </c:pt>
                <c:pt idx="33">
                  <c:v>109.7422596855244</c:v>
                </c:pt>
                <c:pt idx="34">
                  <c:v>109.75846976819581</c:v>
                </c:pt>
                <c:pt idx="35">
                  <c:v>109.30458745339602</c:v>
                </c:pt>
                <c:pt idx="36">
                  <c:v>109.40184794942454</c:v>
                </c:pt>
                <c:pt idx="37">
                  <c:v>109.77467985086724</c:v>
                </c:pt>
                <c:pt idx="38">
                  <c:v>110.47171340573838</c:v>
                </c:pt>
                <c:pt idx="39">
                  <c:v>111.10390662992383</c:v>
                </c:pt>
                <c:pt idx="40">
                  <c:v>111.29842762198088</c:v>
                </c:pt>
                <c:pt idx="41">
                  <c:v>111.8495704328092</c:v>
                </c:pt>
                <c:pt idx="42">
                  <c:v>112.31966283028045</c:v>
                </c:pt>
                <c:pt idx="43">
                  <c:v>113.08153671583727</c:v>
                </c:pt>
                <c:pt idx="44">
                  <c:v>113.648889609337</c:v>
                </c:pt>
                <c:pt idx="45">
                  <c:v>114.11898200680825</c:v>
                </c:pt>
                <c:pt idx="46">
                  <c:v>114.0865618414654</c:v>
                </c:pt>
                <c:pt idx="47">
                  <c:v>114.10277192413683</c:v>
                </c:pt>
                <c:pt idx="48">
                  <c:v>114.63770465229372</c:v>
                </c:pt>
                <c:pt idx="49">
                  <c:v>114.94569622305073</c:v>
                </c:pt>
                <c:pt idx="50">
                  <c:v>115.38336845517914</c:v>
                </c:pt>
                <c:pt idx="51">
                  <c:v>115.77241043929325</c:v>
                </c:pt>
                <c:pt idx="52">
                  <c:v>116.03177176203599</c:v>
                </c:pt>
                <c:pt idx="53">
                  <c:v>116.5504944075215</c:v>
                </c:pt>
                <c:pt idx="54">
                  <c:v>116.82606581293564</c:v>
                </c:pt>
                <c:pt idx="55">
                  <c:v>116.89090614362134</c:v>
                </c:pt>
                <c:pt idx="56">
                  <c:v>117.16647754903551</c:v>
                </c:pt>
                <c:pt idx="57">
                  <c:v>117.36099854109257</c:v>
                </c:pt>
                <c:pt idx="58">
                  <c:v>117.42583887177824</c:v>
                </c:pt>
                <c:pt idx="59">
                  <c:v>101.70205868049929</c:v>
                </c:pt>
                <c:pt idx="60">
                  <c:v>117.81488085589238</c:v>
                </c:pt>
                <c:pt idx="61">
                  <c:v>118.10666234397796</c:v>
                </c:pt>
                <c:pt idx="62">
                  <c:v>118.56054465877777</c:v>
                </c:pt>
                <c:pt idx="63">
                  <c:v>118.83611606419193</c:v>
                </c:pt>
                <c:pt idx="64">
                  <c:v>118.98200680823474</c:v>
                </c:pt>
                <c:pt idx="65">
                  <c:v>118.52812449343493</c:v>
                </c:pt>
                <c:pt idx="66">
                  <c:v>118.8036958988491</c:v>
                </c:pt>
                <c:pt idx="67">
                  <c:v>119.04684713892041</c:v>
                </c:pt>
                <c:pt idx="68">
                  <c:v>118.86853622953477</c:v>
                </c:pt>
                <c:pt idx="69">
                  <c:v>119.56556978440591</c:v>
                </c:pt>
                <c:pt idx="70">
                  <c:v>119.67904036310586</c:v>
                </c:pt>
                <c:pt idx="71">
                  <c:v>119.84114118982008</c:v>
                </c:pt>
                <c:pt idx="72">
                  <c:v>120.3922840006484</c:v>
                </c:pt>
                <c:pt idx="73">
                  <c:v>120.45712433133411</c:v>
                </c:pt>
                <c:pt idx="74">
                  <c:v>120.70027557140541</c:v>
                </c:pt>
                <c:pt idx="75">
                  <c:v>121.08931755551954</c:v>
                </c:pt>
                <c:pt idx="76">
                  <c:v>121.41351920894799</c:v>
                </c:pt>
                <c:pt idx="77">
                  <c:v>121.54319987031934</c:v>
                </c:pt>
                <c:pt idx="78">
                  <c:v>121.98087210244772</c:v>
                </c:pt>
                <c:pt idx="79">
                  <c:v>122.19160317717621</c:v>
                </c:pt>
                <c:pt idx="80">
                  <c:v>122.59685524396173</c:v>
                </c:pt>
                <c:pt idx="81">
                  <c:v>123.05073755876154</c:v>
                </c:pt>
                <c:pt idx="82">
                  <c:v>123.05073755876154</c:v>
                </c:pt>
                <c:pt idx="83">
                  <c:v>122.92105689739017</c:v>
                </c:pt>
                <c:pt idx="84">
                  <c:v>123.05073755876154</c:v>
                </c:pt>
                <c:pt idx="85">
                  <c:v>123.11557788944725</c:v>
                </c:pt>
                <c:pt idx="86">
                  <c:v>123.69914086561842</c:v>
                </c:pt>
                <c:pt idx="87">
                  <c:v>124.02334251904685</c:v>
                </c:pt>
                <c:pt idx="88">
                  <c:v>124.76900632193224</c:v>
                </c:pt>
                <c:pt idx="89">
                  <c:v>124.83384665261794</c:v>
                </c:pt>
                <c:pt idx="90">
                  <c:v>125.10941805803211</c:v>
                </c:pt>
                <c:pt idx="91">
                  <c:v>125.336359215432</c:v>
                </c:pt>
                <c:pt idx="92">
                  <c:v>125.35256929810342</c:v>
                </c:pt>
                <c:pt idx="93">
                  <c:v>126.37380450640299</c:v>
                </c:pt>
                <c:pt idx="94">
                  <c:v>126.48727508510294</c:v>
                </c:pt>
                <c:pt idx="95">
                  <c:v>126.60074566380288</c:v>
                </c:pt>
                <c:pt idx="96">
                  <c:v>127.33019938401686</c:v>
                </c:pt>
                <c:pt idx="97">
                  <c:v>127.89755227751662</c:v>
                </c:pt>
                <c:pt idx="98">
                  <c:v>128.31901442697358</c:v>
                </c:pt>
                <c:pt idx="99">
                  <c:v>128.27038417895932</c:v>
                </c:pt>
                <c:pt idx="100">
                  <c:v>128.20554384827363</c:v>
                </c:pt>
                <c:pt idx="101">
                  <c:v>128.10828335224511</c:v>
                </c:pt>
                <c:pt idx="102">
                  <c:v>128.23796401361648</c:v>
                </c:pt>
                <c:pt idx="103">
                  <c:v>128.41627492300211</c:v>
                </c:pt>
                <c:pt idx="104">
                  <c:v>129.22677905657318</c:v>
                </c:pt>
                <c:pt idx="105">
                  <c:v>130.11833360350138</c:v>
                </c:pt>
                <c:pt idx="106">
                  <c:v>129.94002269411573</c:v>
                </c:pt>
                <c:pt idx="107">
                  <c:v>130.37769492624415</c:v>
                </c:pt>
                <c:pt idx="108">
                  <c:v>131.28545955584374</c:v>
                </c:pt>
                <c:pt idx="109">
                  <c:v>131.52861079591506</c:v>
                </c:pt>
                <c:pt idx="110">
                  <c:v>132.03112335872913</c:v>
                </c:pt>
                <c:pt idx="111">
                  <c:v>132.51742583887179</c:v>
                </c:pt>
                <c:pt idx="112">
                  <c:v>132.87404765764305</c:v>
                </c:pt>
                <c:pt idx="113">
                  <c:v>132.98751823634302</c:v>
                </c:pt>
                <c:pt idx="114">
                  <c:v>134.05738369265686</c:v>
                </c:pt>
                <c:pt idx="115">
                  <c:v>134.54368617279948</c:v>
                </c:pt>
                <c:pt idx="116">
                  <c:v>136.13227427459881</c:v>
                </c:pt>
                <c:pt idx="117">
                  <c:v>137.94780353379801</c:v>
                </c:pt>
                <c:pt idx="118">
                  <c:v>138.64483708866914</c:v>
                </c:pt>
                <c:pt idx="119">
                  <c:v>139.73091262765439</c:v>
                </c:pt>
                <c:pt idx="120">
                  <c:v>141.40055114281085</c:v>
                </c:pt>
                <c:pt idx="121">
                  <c:v>141.80580320959638</c:v>
                </c:pt>
                <c:pt idx="122">
                  <c:v>144.44804668503809</c:v>
                </c:pt>
                <c:pt idx="123">
                  <c:v>146.45809693629437</c:v>
                </c:pt>
                <c:pt idx="124">
                  <c:v>148.20878586480794</c:v>
                </c:pt>
                <c:pt idx="125">
                  <c:v>149.60285297455019</c:v>
                </c:pt>
                <c:pt idx="126">
                  <c:v>151.66153347382073</c:v>
                </c:pt>
                <c:pt idx="127">
                  <c:v>153.49327281569137</c:v>
                </c:pt>
                <c:pt idx="128">
                  <c:v>154.82249959474794</c:v>
                </c:pt>
                <c:pt idx="129">
                  <c:v>155.61679364564759</c:v>
                </c:pt>
                <c:pt idx="130">
                  <c:v>157.14054141676124</c:v>
                </c:pt>
                <c:pt idx="131">
                  <c:v>157.5782136488896</c:v>
                </c:pt>
                <c:pt idx="132">
                  <c:v>158.85881017993194</c:v>
                </c:pt>
                <c:pt idx="133">
                  <c:v>158.74533960123199</c:v>
                </c:pt>
                <c:pt idx="134">
                  <c:v>160.47981844707408</c:v>
                </c:pt>
                <c:pt idx="135">
                  <c:v>160.96612092721674</c:v>
                </c:pt>
                <c:pt idx="136">
                  <c:v>161.14443183660237</c:v>
                </c:pt>
                <c:pt idx="137">
                  <c:v>160.90128059653105</c:v>
                </c:pt>
                <c:pt idx="138">
                  <c:v>161.46863349003081</c:v>
                </c:pt>
                <c:pt idx="139">
                  <c:v>161.64694439941644</c:v>
                </c:pt>
                <c:pt idx="140">
                  <c:v>162.7330199384017</c:v>
                </c:pt>
                <c:pt idx="141">
                  <c:v>163.46247365861569</c:v>
                </c:pt>
                <c:pt idx="142">
                  <c:v>164.67822985897229</c:v>
                </c:pt>
                <c:pt idx="143">
                  <c:v>163.78667531204411</c:v>
                </c:pt>
                <c:pt idx="144">
                  <c:v>164.88896093370076</c:v>
                </c:pt>
                <c:pt idx="145">
                  <c:v>165.86156589398607</c:v>
                </c:pt>
                <c:pt idx="146">
                  <c:v>166.47754903550009</c:v>
                </c:pt>
                <c:pt idx="147">
                  <c:v>167.35289349975685</c:v>
                </c:pt>
                <c:pt idx="148">
                  <c:v>167.80677581455666</c:v>
                </c:pt>
                <c:pt idx="149">
                  <c:v>167.64467498784245</c:v>
                </c:pt>
                <c:pt idx="150">
                  <c:v>168.89285135354191</c:v>
                </c:pt>
                <c:pt idx="151">
                  <c:v>169.31431350299889</c:v>
                </c:pt>
                <c:pt idx="152">
                  <c:v>169.46020424704167</c:v>
                </c:pt>
                <c:pt idx="153">
                  <c:v>171.11363267952669</c:v>
                </c:pt>
                <c:pt idx="154">
                  <c:v>171.55130491165505</c:v>
                </c:pt>
                <c:pt idx="155">
                  <c:v>171.21089317555521</c:v>
                </c:pt>
                <c:pt idx="156">
                  <c:v>173.02642243475441</c:v>
                </c:pt>
                <c:pt idx="157">
                  <c:v>173.70724590695411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A0-4ED7-AFF8-36767D31B25D}"/>
            </c:ext>
          </c:extLst>
        </c:ser>
        <c:ser>
          <c:idx val="2"/>
          <c:order val="2"/>
          <c:tx>
            <c:strRef>
              <c:f>'Parámetros y resultados'!$BC$6</c:f>
              <c:strCache>
                <c:ptCount val="1"/>
                <c:pt idx="0">
                  <c:v>IPP-Industria Gral</c:v>
                </c:pt>
              </c:strCache>
            </c:strRef>
          </c:tx>
          <c:spPr>
            <a:ln w="15875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resultados'!$BC$7:$BC$164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102.16937008657578</c:v>
                </c:pt>
                <c:pt idx="2">
                  <c:v>102.42810229873621</c:v>
                </c:pt>
                <c:pt idx="3">
                  <c:v>100.37814707931139</c:v>
                </c:pt>
                <c:pt idx="4">
                  <c:v>99.213852124589522</c:v>
                </c:pt>
                <c:pt idx="5">
                  <c:v>95.621454871131462</c:v>
                </c:pt>
                <c:pt idx="6">
                  <c:v>96.178724251169285</c:v>
                </c:pt>
                <c:pt idx="7">
                  <c:v>94.815404517862476</c:v>
                </c:pt>
                <c:pt idx="8">
                  <c:v>98.3580455766743</c:v>
                </c:pt>
                <c:pt idx="9">
                  <c:v>98.746143894914923</c:v>
                </c:pt>
                <c:pt idx="10">
                  <c:v>96.069260622947567</c:v>
                </c:pt>
                <c:pt idx="11">
                  <c:v>98.208776992735608</c:v>
                </c:pt>
                <c:pt idx="12">
                  <c:v>98.945168673499865</c:v>
                </c:pt>
                <c:pt idx="13">
                  <c:v>99.283510797094237</c:v>
                </c:pt>
                <c:pt idx="14">
                  <c:v>96.437456463329681</c:v>
                </c:pt>
                <c:pt idx="15">
                  <c:v>92.646034431286694</c:v>
                </c:pt>
                <c:pt idx="16">
                  <c:v>92.924669121305598</c:v>
                </c:pt>
                <c:pt idx="17">
                  <c:v>92.546522041994223</c:v>
                </c:pt>
                <c:pt idx="18">
                  <c:v>91.81013036122998</c:v>
                </c:pt>
                <c:pt idx="19">
                  <c:v>93.979500447805748</c:v>
                </c:pt>
                <c:pt idx="20">
                  <c:v>93.800378147079329</c:v>
                </c:pt>
                <c:pt idx="21">
                  <c:v>94.029256642451983</c:v>
                </c:pt>
                <c:pt idx="22">
                  <c:v>93.899890536371771</c:v>
                </c:pt>
                <c:pt idx="23">
                  <c:v>95.502040003980511</c:v>
                </c:pt>
                <c:pt idx="24">
                  <c:v>96.248382923674001</c:v>
                </c:pt>
                <c:pt idx="25">
                  <c:v>95.999601950442838</c:v>
                </c:pt>
                <c:pt idx="26">
                  <c:v>93.19335257239527</c:v>
                </c:pt>
                <c:pt idx="27">
                  <c:v>93.203303811324517</c:v>
                </c:pt>
                <c:pt idx="28">
                  <c:v>94.815404517862476</c:v>
                </c:pt>
                <c:pt idx="29">
                  <c:v>94.138720270673687</c:v>
                </c:pt>
                <c:pt idx="30">
                  <c:v>96.566822569409908</c:v>
                </c:pt>
                <c:pt idx="31">
                  <c:v>96.427505224400448</c:v>
                </c:pt>
                <c:pt idx="32">
                  <c:v>95.750820977211674</c:v>
                </c:pt>
                <c:pt idx="33">
                  <c:v>94.258135137824667</c:v>
                </c:pt>
                <c:pt idx="34">
                  <c:v>93.949646731018007</c:v>
                </c:pt>
                <c:pt idx="35">
                  <c:v>92.39725345805553</c:v>
                </c:pt>
                <c:pt idx="36">
                  <c:v>88.914319832819189</c:v>
                </c:pt>
                <c:pt idx="37">
                  <c:v>87.929147178823769</c:v>
                </c:pt>
                <c:pt idx="38">
                  <c:v>89.809931336451385</c:v>
                </c:pt>
                <c:pt idx="39">
                  <c:v>91.252860981192157</c:v>
                </c:pt>
                <c:pt idx="40">
                  <c:v>93.253060005970738</c:v>
                </c:pt>
                <c:pt idx="41">
                  <c:v>91.213056025475169</c:v>
                </c:pt>
                <c:pt idx="42">
                  <c:v>88.695392576375752</c:v>
                </c:pt>
                <c:pt idx="43">
                  <c:v>86.26729027763956</c:v>
                </c:pt>
                <c:pt idx="44">
                  <c:v>87.600756294158629</c:v>
                </c:pt>
                <c:pt idx="45">
                  <c:v>87.481341427007663</c:v>
                </c:pt>
                <c:pt idx="46">
                  <c:v>84.665140810030849</c:v>
                </c:pt>
                <c:pt idx="47">
                  <c:v>82.535575679172055</c:v>
                </c:pt>
                <c:pt idx="48">
                  <c:v>82.008160015921987</c:v>
                </c:pt>
                <c:pt idx="49">
                  <c:v>82.863966563837195</c:v>
                </c:pt>
                <c:pt idx="50">
                  <c:v>84.874116827545038</c:v>
                </c:pt>
                <c:pt idx="51">
                  <c:v>84.963677977908247</c:v>
                </c:pt>
                <c:pt idx="52">
                  <c:v>84.615384615384627</c:v>
                </c:pt>
                <c:pt idx="53">
                  <c:v>83.749626828540158</c:v>
                </c:pt>
                <c:pt idx="54">
                  <c:v>84.983580455766756</c:v>
                </c:pt>
                <c:pt idx="55">
                  <c:v>84.257140013931746</c:v>
                </c:pt>
                <c:pt idx="56">
                  <c:v>83.918797890337345</c:v>
                </c:pt>
                <c:pt idx="57">
                  <c:v>84.048163996417557</c:v>
                </c:pt>
                <c:pt idx="58">
                  <c:v>89.192954522838093</c:v>
                </c:pt>
                <c:pt idx="59">
                  <c:v>99.283510797094237</c:v>
                </c:pt>
                <c:pt idx="60">
                  <c:v>91.849935316946969</c:v>
                </c:pt>
                <c:pt idx="61">
                  <c:v>91.55139814906957</c:v>
                </c:pt>
                <c:pt idx="62">
                  <c:v>92.198228679470603</c:v>
                </c:pt>
                <c:pt idx="63">
                  <c:v>91.183202308687427</c:v>
                </c:pt>
                <c:pt idx="64">
                  <c:v>91.820081600159227</c:v>
                </c:pt>
                <c:pt idx="65">
                  <c:v>91.81013036122998</c:v>
                </c:pt>
                <c:pt idx="66">
                  <c:v>93.342621156333962</c:v>
                </c:pt>
                <c:pt idx="67">
                  <c:v>95.372673897900299</c:v>
                </c:pt>
                <c:pt idx="68">
                  <c:v>94.815404517862476</c:v>
                </c:pt>
                <c:pt idx="69">
                  <c:v>97.163896905164705</c:v>
                </c:pt>
                <c:pt idx="70">
                  <c:v>98.188874514877114</c:v>
                </c:pt>
                <c:pt idx="71">
                  <c:v>98.596875310976216</c:v>
                </c:pt>
                <c:pt idx="72">
                  <c:v>97.95999601950443</c:v>
                </c:pt>
                <c:pt idx="73">
                  <c:v>97.183799383023185</c:v>
                </c:pt>
                <c:pt idx="74">
                  <c:v>96.626530002985362</c:v>
                </c:pt>
                <c:pt idx="75">
                  <c:v>96.835506020499565</c:v>
                </c:pt>
                <c:pt idx="76">
                  <c:v>99.293462036023499</c:v>
                </c:pt>
                <c:pt idx="77">
                  <c:v>101.13444123793411</c:v>
                </c:pt>
                <c:pt idx="78">
                  <c:v>98.278435665240337</c:v>
                </c:pt>
                <c:pt idx="79">
                  <c:v>96.865359737287307</c:v>
                </c:pt>
                <c:pt idx="80">
                  <c:v>99.233754602448016</c:v>
                </c:pt>
                <c:pt idx="81">
                  <c:v>100.08956115036322</c:v>
                </c:pt>
                <c:pt idx="82">
                  <c:v>99.850731416061308</c:v>
                </c:pt>
                <c:pt idx="83">
                  <c:v>99.532291770325415</c:v>
                </c:pt>
                <c:pt idx="84">
                  <c:v>97.79082495770723</c:v>
                </c:pt>
                <c:pt idx="85">
                  <c:v>98.517265399542254</c:v>
                </c:pt>
                <c:pt idx="86">
                  <c:v>100.55726938003782</c:v>
                </c:pt>
                <c:pt idx="87">
                  <c:v>100.43785451288687</c:v>
                </c:pt>
                <c:pt idx="88">
                  <c:v>100.42790327395761</c:v>
                </c:pt>
                <c:pt idx="89">
                  <c:v>99.482535575679179</c:v>
                </c:pt>
                <c:pt idx="90">
                  <c:v>99.562145487113156</c:v>
                </c:pt>
                <c:pt idx="91">
                  <c:v>98.835705045278132</c:v>
                </c:pt>
                <c:pt idx="92">
                  <c:v>99.502438053537674</c:v>
                </c:pt>
                <c:pt idx="93">
                  <c:v>99.820877699273566</c:v>
                </c:pt>
                <c:pt idx="94">
                  <c:v>104.80644840282616</c:v>
                </c:pt>
                <c:pt idx="95">
                  <c:v>105.6224499950244</c:v>
                </c:pt>
                <c:pt idx="96">
                  <c:v>104.91591203104788</c:v>
                </c:pt>
                <c:pt idx="97">
                  <c:v>103.69190964275052</c:v>
                </c:pt>
                <c:pt idx="98">
                  <c:v>102.34849238730222</c:v>
                </c:pt>
                <c:pt idx="99">
                  <c:v>102.20917504229277</c:v>
                </c:pt>
                <c:pt idx="100">
                  <c:v>101.33346601651907</c:v>
                </c:pt>
                <c:pt idx="101">
                  <c:v>103.56254353667032</c:v>
                </c:pt>
                <c:pt idx="102">
                  <c:v>108.01074733804359</c:v>
                </c:pt>
                <c:pt idx="103">
                  <c:v>109.82187282316649</c:v>
                </c:pt>
                <c:pt idx="104">
                  <c:v>110.76724052144493</c:v>
                </c:pt>
                <c:pt idx="105">
                  <c:v>112.60821972335555</c:v>
                </c:pt>
                <c:pt idx="106">
                  <c:v>113.30480644840284</c:v>
                </c:pt>
                <c:pt idx="107">
                  <c:v>116.40959299432781</c:v>
                </c:pt>
                <c:pt idx="108">
                  <c:v>117.72315653298837</c:v>
                </c:pt>
                <c:pt idx="109">
                  <c:v>121.88277440541349</c:v>
                </c:pt>
                <c:pt idx="110">
                  <c:v>126.97780873718779</c:v>
                </c:pt>
                <c:pt idx="111">
                  <c:v>128.18190864762664</c:v>
                </c:pt>
                <c:pt idx="112">
                  <c:v>136.19265598567023</c:v>
                </c:pt>
                <c:pt idx="113">
                  <c:v>135.04826350880685</c:v>
                </c:pt>
                <c:pt idx="114">
                  <c:v>137.56592695790627</c:v>
                </c:pt>
                <c:pt idx="115">
                  <c:v>141.30759279530304</c:v>
                </c:pt>
                <c:pt idx="116">
                  <c:v>141.03890934421335</c:v>
                </c:pt>
                <c:pt idx="117">
                  <c:v>148.52224101900688</c:v>
                </c:pt>
                <c:pt idx="118">
                  <c:v>148.69141208080404</c:v>
                </c:pt>
                <c:pt idx="119">
                  <c:v>153.10976216538961</c:v>
                </c:pt>
                <c:pt idx="120">
                  <c:v>153.22917703254055</c:v>
                </c:pt>
                <c:pt idx="121">
                  <c:v>157.05045278137129</c:v>
                </c:pt>
                <c:pt idx="122">
                  <c:v>158.55308985968753</c:v>
                </c:pt>
                <c:pt idx="123">
                  <c:v>161.8270474674097</c:v>
                </c:pt>
                <c:pt idx="124">
                  <c:v>162.86197631605134</c:v>
                </c:pt>
                <c:pt idx="125">
                  <c:v>164.71290675689124</c:v>
                </c:pt>
                <c:pt idx="126">
                  <c:v>166.50412976415564</c:v>
                </c:pt>
                <c:pt idx="127">
                  <c:v>165.62842073838192</c:v>
                </c:pt>
                <c:pt idx="128">
                  <c:v>165.40949348193851</c:v>
                </c:pt>
                <c:pt idx="129">
                  <c:v>168.88247586824562</c:v>
                </c:pt>
                <c:pt idx="130">
                  <c:v>168.81281719574085</c:v>
                </c:pt>
                <c:pt idx="131">
                  <c:v>157.75699074534782</c:v>
                </c:pt>
                <c:pt idx="132">
                  <c:v>157.8366006567818</c:v>
                </c:pt>
                <c:pt idx="133">
                  <c:v>154.55269181013037</c:v>
                </c:pt>
                <c:pt idx="134">
                  <c:v>155.56771818091354</c:v>
                </c:pt>
                <c:pt idx="135">
                  <c:v>154.9208876505125</c:v>
                </c:pt>
                <c:pt idx="136">
                  <c:v>148.19385013434172</c:v>
                </c:pt>
                <c:pt idx="137">
                  <c:v>149.08946163797393</c:v>
                </c:pt>
                <c:pt idx="138">
                  <c:v>151.26878296347894</c:v>
                </c:pt>
                <c:pt idx="139">
                  <c:v>154.5626430490596</c:v>
                </c:pt>
                <c:pt idx="140">
                  <c:v>157.51816101104589</c:v>
                </c:pt>
                <c:pt idx="141">
                  <c:v>159.10040800079611</c:v>
                </c:pt>
                <c:pt idx="142">
                  <c:v>157.42859986068265</c:v>
                </c:pt>
                <c:pt idx="143">
                  <c:v>158.46352870932432</c:v>
                </c:pt>
                <c:pt idx="144">
                  <c:v>159.78704348691411</c:v>
                </c:pt>
                <c:pt idx="145">
                  <c:v>164.45417454473082</c:v>
                </c:pt>
                <c:pt idx="146">
                  <c:v>169.3103791422032</c:v>
                </c:pt>
                <c:pt idx="147">
                  <c:v>174.45516966862377</c:v>
                </c:pt>
                <c:pt idx="148">
                  <c:v>175.65926957906262</c:v>
                </c:pt>
                <c:pt idx="149">
                  <c:v>172.87292267887352</c:v>
                </c:pt>
                <c:pt idx="150">
                  <c:v>173.14160612996318</c:v>
                </c:pt>
                <c:pt idx="151">
                  <c:v>168.42471887750025</c:v>
                </c:pt>
                <c:pt idx="152">
                  <c:v>170.37516170763263</c:v>
                </c:pt>
                <c:pt idx="153">
                  <c:v>175.8980993133645</c:v>
                </c:pt>
                <c:pt idx="154">
                  <c:v>175.83839187978901</c:v>
                </c:pt>
                <c:pt idx="155">
                  <c:v>176.13692904766646</c:v>
                </c:pt>
                <c:pt idx="156">
                  <c:v>180.09752214150663</c:v>
                </c:pt>
                <c:pt idx="157">
                  <c:v>178.62473877997812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A0-4ED7-AFF8-36767D31B25D}"/>
            </c:ext>
          </c:extLst>
        </c:ser>
        <c:ser>
          <c:idx val="3"/>
          <c:order val="3"/>
          <c:tx>
            <c:strRef>
              <c:f>'Parámetros y resultados'!$BD$6</c:f>
              <c:strCache>
                <c:ptCount val="1"/>
                <c:pt idx="0">
                  <c:v>IPP-Minería</c:v>
                </c:pt>
              </c:strCache>
            </c:strRef>
          </c:tx>
          <c:spPr>
            <a:ln w="15875" cap="rnd">
              <a:solidFill>
                <a:schemeClr val="tx2">
                  <a:lumMod val="40000"/>
                  <a:lumOff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resultados'!$BD$7:$BD$164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104.03530895334174</c:v>
                </c:pt>
                <c:pt idx="2">
                  <c:v>104.66582597730138</c:v>
                </c:pt>
                <c:pt idx="3">
                  <c:v>102.27826817990753</c:v>
                </c:pt>
                <c:pt idx="4">
                  <c:v>98.385876418663301</c:v>
                </c:pt>
                <c:pt idx="5">
                  <c:v>92.719630096679282</c:v>
                </c:pt>
                <c:pt idx="6">
                  <c:v>94.291719209751989</c:v>
                </c:pt>
                <c:pt idx="7">
                  <c:v>92.635561160151326</c:v>
                </c:pt>
                <c:pt idx="8">
                  <c:v>98.915510718789406</c:v>
                </c:pt>
                <c:pt idx="9">
                  <c:v>99.285414039512403</c:v>
                </c:pt>
                <c:pt idx="10">
                  <c:v>95.208070617906685</c:v>
                </c:pt>
                <c:pt idx="11">
                  <c:v>98.217738545607389</c:v>
                </c:pt>
                <c:pt idx="12">
                  <c:v>99.495586380832279</c:v>
                </c:pt>
                <c:pt idx="13">
                  <c:v>99.88230348886087</c:v>
                </c:pt>
                <c:pt idx="14">
                  <c:v>95.098781000420345</c:v>
                </c:pt>
                <c:pt idx="15">
                  <c:v>89.718369062631353</c:v>
                </c:pt>
                <c:pt idx="16">
                  <c:v>89.836065573770483</c:v>
                </c:pt>
                <c:pt idx="17">
                  <c:v>87.540983606557376</c:v>
                </c:pt>
                <c:pt idx="18">
                  <c:v>86.313577133249268</c:v>
                </c:pt>
                <c:pt idx="19">
                  <c:v>89.726775956284158</c:v>
                </c:pt>
                <c:pt idx="20">
                  <c:v>89.508196721311478</c:v>
                </c:pt>
                <c:pt idx="21">
                  <c:v>89.68474148802018</c:v>
                </c:pt>
                <c:pt idx="22">
                  <c:v>88.50777637662884</c:v>
                </c:pt>
                <c:pt idx="23">
                  <c:v>90.348886086590994</c:v>
                </c:pt>
                <c:pt idx="24">
                  <c:v>91.424968474148798</c:v>
                </c:pt>
                <c:pt idx="25">
                  <c:v>90.088272383354351</c:v>
                </c:pt>
                <c:pt idx="26">
                  <c:v>84.665825977301381</c:v>
                </c:pt>
                <c:pt idx="27">
                  <c:v>84.733081126523757</c:v>
                </c:pt>
                <c:pt idx="28">
                  <c:v>87.162673392181588</c:v>
                </c:pt>
                <c:pt idx="29">
                  <c:v>86.078184110970994</c:v>
                </c:pt>
                <c:pt idx="30">
                  <c:v>89.491382934005884</c:v>
                </c:pt>
                <c:pt idx="31">
                  <c:v>88.532997057587224</c:v>
                </c:pt>
                <c:pt idx="32">
                  <c:v>87.002942412778467</c:v>
                </c:pt>
                <c:pt idx="33">
                  <c:v>84.951660361496423</c:v>
                </c:pt>
                <c:pt idx="34">
                  <c:v>84.068936527952914</c:v>
                </c:pt>
                <c:pt idx="35">
                  <c:v>80.992013451029848</c:v>
                </c:pt>
                <c:pt idx="36">
                  <c:v>74.224464060529641</c:v>
                </c:pt>
                <c:pt idx="37">
                  <c:v>72.677595628415304</c:v>
                </c:pt>
                <c:pt idx="38">
                  <c:v>75.039932744850773</c:v>
                </c:pt>
                <c:pt idx="39">
                  <c:v>75.931063472047072</c:v>
                </c:pt>
                <c:pt idx="40">
                  <c:v>79.184531315678854</c:v>
                </c:pt>
                <c:pt idx="41">
                  <c:v>73.905002101723412</c:v>
                </c:pt>
                <c:pt idx="42">
                  <c:v>69.37368642286674</c:v>
                </c:pt>
                <c:pt idx="43">
                  <c:v>65.632618747372845</c:v>
                </c:pt>
                <c:pt idx="44">
                  <c:v>66.952501050861699</c:v>
                </c:pt>
                <c:pt idx="45">
                  <c:v>66.927280369903315</c:v>
                </c:pt>
                <c:pt idx="46">
                  <c:v>62.084909625893225</c:v>
                </c:pt>
                <c:pt idx="47">
                  <c:v>59.840269020596892</c:v>
                </c:pt>
                <c:pt idx="48">
                  <c:v>58.520386717108032</c:v>
                </c:pt>
                <c:pt idx="49">
                  <c:v>60.176544766708695</c:v>
                </c:pt>
                <c:pt idx="50">
                  <c:v>64.186633039092044</c:v>
                </c:pt>
                <c:pt idx="51">
                  <c:v>63.41319882303489</c:v>
                </c:pt>
                <c:pt idx="52">
                  <c:v>62.328709541824288</c:v>
                </c:pt>
                <c:pt idx="53">
                  <c:v>61.345102984447244</c:v>
                </c:pt>
                <c:pt idx="54">
                  <c:v>63.850357292980242</c:v>
                </c:pt>
                <c:pt idx="55">
                  <c:v>63.127364438839848</c:v>
                </c:pt>
                <c:pt idx="56">
                  <c:v>62.12694409415721</c:v>
                </c:pt>
                <c:pt idx="57">
                  <c:v>62.917192097519973</c:v>
                </c:pt>
                <c:pt idx="58">
                  <c:v>70.895334174022693</c:v>
                </c:pt>
                <c:pt idx="59">
                  <c:v>99.88230348886087</c:v>
                </c:pt>
                <c:pt idx="60">
                  <c:v>74.762505254308536</c:v>
                </c:pt>
                <c:pt idx="61">
                  <c:v>74.409415720891133</c:v>
                </c:pt>
                <c:pt idx="62">
                  <c:v>74.88860865910047</c:v>
                </c:pt>
                <c:pt idx="63">
                  <c:v>72.837326607818412</c:v>
                </c:pt>
                <c:pt idx="64">
                  <c:v>73.139974779319033</c:v>
                </c:pt>
                <c:pt idx="65">
                  <c:v>73.316519546027735</c:v>
                </c:pt>
                <c:pt idx="66">
                  <c:v>75.931063472047072</c:v>
                </c:pt>
                <c:pt idx="67">
                  <c:v>79.840269020596892</c:v>
                </c:pt>
                <c:pt idx="68">
                  <c:v>78.965952080706188</c:v>
                </c:pt>
                <c:pt idx="69">
                  <c:v>81.90836485918453</c:v>
                </c:pt>
                <c:pt idx="70">
                  <c:v>83.10214375788145</c:v>
                </c:pt>
                <c:pt idx="71">
                  <c:v>83.236654056326188</c:v>
                </c:pt>
                <c:pt idx="72">
                  <c:v>82.480033627574613</c:v>
                </c:pt>
                <c:pt idx="73">
                  <c:v>80.992013451029848</c:v>
                </c:pt>
                <c:pt idx="74">
                  <c:v>79.739386296763342</c:v>
                </c:pt>
                <c:pt idx="75">
                  <c:v>80.050441361916768</c:v>
                </c:pt>
                <c:pt idx="76">
                  <c:v>83.32072299285413</c:v>
                </c:pt>
                <c:pt idx="77">
                  <c:v>86.069777217318205</c:v>
                </c:pt>
                <c:pt idx="78">
                  <c:v>80.765027322404364</c:v>
                </c:pt>
                <c:pt idx="79">
                  <c:v>78.108448928121049</c:v>
                </c:pt>
                <c:pt idx="80">
                  <c:v>81.050861706599406</c:v>
                </c:pt>
                <c:pt idx="81">
                  <c:v>83.060109289617472</c:v>
                </c:pt>
                <c:pt idx="82">
                  <c:v>82.698612862547293</c:v>
                </c:pt>
                <c:pt idx="83">
                  <c:v>82.791088692728039</c:v>
                </c:pt>
                <c:pt idx="84">
                  <c:v>80.11769651113913</c:v>
                </c:pt>
                <c:pt idx="85">
                  <c:v>81.832702816309379</c:v>
                </c:pt>
                <c:pt idx="86">
                  <c:v>85.052543085329972</c:v>
                </c:pt>
                <c:pt idx="87">
                  <c:v>84.741488020176533</c:v>
                </c:pt>
                <c:pt idx="88">
                  <c:v>82.168978562421174</c:v>
                </c:pt>
                <c:pt idx="89">
                  <c:v>80.84068936527953</c:v>
                </c:pt>
                <c:pt idx="90">
                  <c:v>81.580496006725525</c:v>
                </c:pt>
                <c:pt idx="91">
                  <c:v>81.479613282891975</c:v>
                </c:pt>
                <c:pt idx="92">
                  <c:v>82.606137032366547</c:v>
                </c:pt>
                <c:pt idx="93">
                  <c:v>82.362337116435469</c:v>
                </c:pt>
                <c:pt idx="94">
                  <c:v>89.861286254728881</c:v>
                </c:pt>
                <c:pt idx="95">
                  <c:v>91.029844472467431</c:v>
                </c:pt>
                <c:pt idx="96">
                  <c:v>89.079445145018909</c:v>
                </c:pt>
                <c:pt idx="97">
                  <c:v>86.834804539722583</c:v>
                </c:pt>
                <c:pt idx="98">
                  <c:v>83.94283312316098</c:v>
                </c:pt>
                <c:pt idx="99">
                  <c:v>83.564522908785207</c:v>
                </c:pt>
                <c:pt idx="100">
                  <c:v>83.421605716687679</c:v>
                </c:pt>
                <c:pt idx="101">
                  <c:v>87.583018074821368</c:v>
                </c:pt>
                <c:pt idx="102">
                  <c:v>94.955863808322832</c:v>
                </c:pt>
                <c:pt idx="103">
                  <c:v>97.85624211853721</c:v>
                </c:pt>
                <c:pt idx="104">
                  <c:v>99.134089953762086</c:v>
                </c:pt>
                <c:pt idx="105">
                  <c:v>101.56368221941992</c:v>
                </c:pt>
                <c:pt idx="106">
                  <c:v>103.0348886086591</c:v>
                </c:pt>
                <c:pt idx="107">
                  <c:v>107.92770071458595</c:v>
                </c:pt>
                <c:pt idx="108">
                  <c:v>109.68474148802017</c:v>
                </c:pt>
                <c:pt idx="109">
                  <c:v>115.89743589743591</c:v>
                </c:pt>
                <c:pt idx="110">
                  <c:v>123.06010928961749</c:v>
                </c:pt>
                <c:pt idx="111">
                  <c:v>124.50609499789826</c:v>
                </c:pt>
                <c:pt idx="112">
                  <c:v>136.41866330390923</c:v>
                </c:pt>
                <c:pt idx="113">
                  <c:v>133.06431273644387</c:v>
                </c:pt>
                <c:pt idx="114">
                  <c:v>135.33417402269862</c:v>
                </c:pt>
                <c:pt idx="115">
                  <c:v>139.8234552332913</c:v>
                </c:pt>
                <c:pt idx="116">
                  <c:v>138.64649012189994</c:v>
                </c:pt>
                <c:pt idx="117">
                  <c:v>149.41572089113072</c:v>
                </c:pt>
                <c:pt idx="118">
                  <c:v>147.90248003362757</c:v>
                </c:pt>
                <c:pt idx="119">
                  <c:v>153.27448507776376</c:v>
                </c:pt>
                <c:pt idx="120">
                  <c:v>152.67759562841533</c:v>
                </c:pt>
                <c:pt idx="121">
                  <c:v>158.16729718369061</c:v>
                </c:pt>
                <c:pt idx="122">
                  <c:v>159.02480033627572</c:v>
                </c:pt>
                <c:pt idx="123">
                  <c:v>161.47120638923917</c:v>
                </c:pt>
                <c:pt idx="124">
                  <c:v>161.0928961748634</c:v>
                </c:pt>
                <c:pt idx="125">
                  <c:v>162.76586801176967</c:v>
                </c:pt>
                <c:pt idx="126">
                  <c:v>160.52963430012611</c:v>
                </c:pt>
                <c:pt idx="127">
                  <c:v>159.6469104665826</c:v>
                </c:pt>
                <c:pt idx="128">
                  <c:v>158.20933165195459</c:v>
                </c:pt>
                <c:pt idx="129">
                  <c:v>161.13493064312735</c:v>
                </c:pt>
                <c:pt idx="130">
                  <c:v>163.12736443883983</c:v>
                </c:pt>
                <c:pt idx="131">
                  <c:v>145.80916351408155</c:v>
                </c:pt>
                <c:pt idx="132">
                  <c:v>147.5241698192518</c:v>
                </c:pt>
                <c:pt idx="133">
                  <c:v>142.74905422446406</c:v>
                </c:pt>
                <c:pt idx="134">
                  <c:v>145.06935687263555</c:v>
                </c:pt>
                <c:pt idx="135">
                  <c:v>143.61496427070196</c:v>
                </c:pt>
                <c:pt idx="136">
                  <c:v>134.08995376208489</c:v>
                </c:pt>
                <c:pt idx="137">
                  <c:v>136.13282891971417</c:v>
                </c:pt>
                <c:pt idx="138">
                  <c:v>139.18453131567884</c:v>
                </c:pt>
                <c:pt idx="139">
                  <c:v>143.49726775956285</c:v>
                </c:pt>
                <c:pt idx="140">
                  <c:v>146.84321143337536</c:v>
                </c:pt>
                <c:pt idx="141">
                  <c:v>148.04539722572508</c:v>
                </c:pt>
                <c:pt idx="142">
                  <c:v>146.00252206809583</c:v>
                </c:pt>
                <c:pt idx="143">
                  <c:v>147.86044556536359</c:v>
                </c:pt>
                <c:pt idx="144">
                  <c:v>148.39848675914251</c:v>
                </c:pt>
                <c:pt idx="145">
                  <c:v>154.67843631778058</c:v>
                </c:pt>
                <c:pt idx="146">
                  <c:v>162.00084068936528</c:v>
                </c:pt>
                <c:pt idx="147">
                  <c:v>172.76166456494323</c:v>
                </c:pt>
                <c:pt idx="148">
                  <c:v>176.0403530895334</c:v>
                </c:pt>
                <c:pt idx="149">
                  <c:v>169.4745691467003</c:v>
                </c:pt>
                <c:pt idx="150">
                  <c:v>166.6078184110971</c:v>
                </c:pt>
                <c:pt idx="151">
                  <c:v>158.29340058848254</c:v>
                </c:pt>
                <c:pt idx="152">
                  <c:v>162.25304749894914</c:v>
                </c:pt>
                <c:pt idx="153">
                  <c:v>168.92812105926859</c:v>
                </c:pt>
                <c:pt idx="154">
                  <c:v>167.00294241277848</c:v>
                </c:pt>
                <c:pt idx="155">
                  <c:v>166.45649432534677</c:v>
                </c:pt>
                <c:pt idx="156">
                  <c:v>170.73560319461959</c:v>
                </c:pt>
                <c:pt idx="157">
                  <c:v>169.35687263556113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6A0-4ED7-AFF8-36767D31B25D}"/>
            </c:ext>
          </c:extLst>
        </c:ser>
        <c:ser>
          <c:idx val="4"/>
          <c:order val="4"/>
          <c:tx>
            <c:strRef>
              <c:f>'Parámetros y resultados'!$BE$6</c:f>
              <c:strCache>
                <c:ptCount val="1"/>
                <c:pt idx="0">
                  <c:v>Precio Diesel en $/lts</c:v>
                </c:pt>
              </c:strCache>
            </c:strRef>
          </c:tx>
          <c:spPr>
            <a:ln w="19050" cap="rnd">
              <a:solidFill>
                <a:schemeClr val="accent3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resultados'!$BE$7:$BE$164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98.49206563592594</c:v>
                </c:pt>
                <c:pt idx="2">
                  <c:v>105.50745290658732</c:v>
                </c:pt>
                <c:pt idx="3">
                  <c:v>106.17068952766613</c:v>
                </c:pt>
                <c:pt idx="4">
                  <c:v>103.96318928699431</c:v>
                </c:pt>
                <c:pt idx="5">
                  <c:v>93.73220800827869</c:v>
                </c:pt>
                <c:pt idx="6">
                  <c:v>89.582958026811468</c:v>
                </c:pt>
                <c:pt idx="7">
                  <c:v>94.830535772919831</c:v>
                </c:pt>
                <c:pt idx="8">
                  <c:v>100.76729761317382</c:v>
                </c:pt>
                <c:pt idx="9">
                  <c:v>100.30055286839401</c:v>
                </c:pt>
                <c:pt idx="10">
                  <c:v>97.064603908870865</c:v>
                </c:pt>
                <c:pt idx="11">
                  <c:v>95.283124088070522</c:v>
                </c:pt>
                <c:pt idx="12">
                  <c:v>94.256140311493013</c:v>
                </c:pt>
                <c:pt idx="13">
                  <c:v>98.238599385389108</c:v>
                </c:pt>
                <c:pt idx="14">
                  <c:v>98.175606091574508</c:v>
                </c:pt>
                <c:pt idx="15">
                  <c:v>93.128634074520647</c:v>
                </c:pt>
                <c:pt idx="16">
                  <c:v>90.71182600526673</c:v>
                </c:pt>
                <c:pt idx="17">
                  <c:v>95.614023529932808</c:v>
                </c:pt>
                <c:pt idx="18">
                  <c:v>98.570250994689658</c:v>
                </c:pt>
                <c:pt idx="19">
                  <c:v>102.97084989190117</c:v>
                </c:pt>
                <c:pt idx="20">
                  <c:v>103.41854396180292</c:v>
                </c:pt>
                <c:pt idx="21">
                  <c:v>99.272398439108755</c:v>
                </c:pt>
                <c:pt idx="22">
                  <c:v>99.978627017031627</c:v>
                </c:pt>
                <c:pt idx="23">
                  <c:v>104.23250635835655</c:v>
                </c:pt>
                <c:pt idx="24">
                  <c:v>105.48703278733554</c:v>
                </c:pt>
                <c:pt idx="25">
                  <c:v>107.98106935672934</c:v>
                </c:pt>
                <c:pt idx="26">
                  <c:v>111.63235709918378</c:v>
                </c:pt>
                <c:pt idx="27">
                  <c:v>106.87295682851151</c:v>
                </c:pt>
                <c:pt idx="28">
                  <c:v>108.13985558229533</c:v>
                </c:pt>
                <c:pt idx="29">
                  <c:v>106.03978592955453</c:v>
                </c:pt>
                <c:pt idx="30">
                  <c:v>108.78822457457531</c:v>
                </c:pt>
                <c:pt idx="31">
                  <c:v>108.6115534421416</c:v>
                </c:pt>
                <c:pt idx="32">
                  <c:v>108.740269696377</c:v>
                </c:pt>
                <c:pt idx="33">
                  <c:v>103.41351294235012</c:v>
                </c:pt>
                <c:pt idx="34">
                  <c:v>95.767996412482859</c:v>
                </c:pt>
                <c:pt idx="35">
                  <c:v>85.290579119909594</c:v>
                </c:pt>
                <c:pt idx="36">
                  <c:v>68.004854938188316</c:v>
                </c:pt>
                <c:pt idx="37">
                  <c:v>70.601247704717892</c:v>
                </c:pt>
                <c:pt idx="38">
                  <c:v>77.074328763425385</c:v>
                </c:pt>
                <c:pt idx="39">
                  <c:v>72.303697538730063</c:v>
                </c:pt>
                <c:pt idx="40">
                  <c:v>79.222785276580183</c:v>
                </c:pt>
                <c:pt idx="41">
                  <c:v>78.777852709702884</c:v>
                </c:pt>
                <c:pt idx="42">
                  <c:v>76.565720559028946</c:v>
                </c:pt>
                <c:pt idx="43">
                  <c:v>71.499537686435573</c:v>
                </c:pt>
                <c:pt idx="44">
                  <c:v>70.05237666140431</c:v>
                </c:pt>
                <c:pt idx="45">
                  <c:v>68.228046584406272</c:v>
                </c:pt>
                <c:pt idx="46">
                  <c:v>67.025211695331706</c:v>
                </c:pt>
                <c:pt idx="47">
                  <c:v>60.851129278880613</c:v>
                </c:pt>
                <c:pt idx="48">
                  <c:v>52.08747816808431</c:v>
                </c:pt>
                <c:pt idx="49">
                  <c:v>48.833483977379458</c:v>
                </c:pt>
                <c:pt idx="50">
                  <c:v>52.397826172791049</c:v>
                </c:pt>
                <c:pt idx="51">
                  <c:v>53.662373194628501</c:v>
                </c:pt>
                <c:pt idx="52">
                  <c:v>60.456044965478604</c:v>
                </c:pt>
                <c:pt idx="53">
                  <c:v>68.383668954977423</c:v>
                </c:pt>
                <c:pt idx="54">
                  <c:v>64.267341356346634</c:v>
                </c:pt>
                <c:pt idx="55">
                  <c:v>58.358397939797399</c:v>
                </c:pt>
                <c:pt idx="56">
                  <c:v>64.485608234952537</c:v>
                </c:pt>
                <c:pt idx="57">
                  <c:v>67.303365188305079</c:v>
                </c:pt>
                <c:pt idx="58">
                  <c:v>66.196773636847112</c:v>
                </c:pt>
                <c:pt idx="59">
                  <c:v>98.238599385389108</c:v>
                </c:pt>
                <c:pt idx="60">
                  <c:v>73.984329533229726</c:v>
                </c:pt>
                <c:pt idx="61">
                  <c:v>70.784348247652545</c:v>
                </c:pt>
                <c:pt idx="62">
                  <c:v>69.572595740503729</c:v>
                </c:pt>
                <c:pt idx="63">
                  <c:v>69.560957175446617</c:v>
                </c:pt>
                <c:pt idx="64">
                  <c:v>67.537958895844767</c:v>
                </c:pt>
                <c:pt idx="65">
                  <c:v>66.898884025246929</c:v>
                </c:pt>
                <c:pt idx="66">
                  <c:v>64.535263462604973</c:v>
                </c:pt>
                <c:pt idx="67">
                  <c:v>69.096696936151019</c:v>
                </c:pt>
                <c:pt idx="68">
                  <c:v>72.712418427860754</c:v>
                </c:pt>
                <c:pt idx="69">
                  <c:v>74.21316275775483</c:v>
                </c:pt>
                <c:pt idx="70">
                  <c:v>77.476135555216189</c:v>
                </c:pt>
                <c:pt idx="71">
                  <c:v>80.40682339198888</c:v>
                </c:pt>
                <c:pt idx="72">
                  <c:v>80.889242416575385</c:v>
                </c:pt>
                <c:pt idx="73">
                  <c:v>79.81022766023105</c:v>
                </c:pt>
                <c:pt idx="74">
                  <c:v>75.974418621403288</c:v>
                </c:pt>
                <c:pt idx="75">
                  <c:v>80.056379764861063</c:v>
                </c:pt>
                <c:pt idx="76">
                  <c:v>87.729521590282431</c:v>
                </c:pt>
                <c:pt idx="77">
                  <c:v>91.133334941904323</c:v>
                </c:pt>
                <c:pt idx="78">
                  <c:v>91.22154513324277</c:v>
                </c:pt>
                <c:pt idx="79">
                  <c:v>91.509740016198734</c:v>
                </c:pt>
                <c:pt idx="80">
                  <c:v>98.037894116778972</c:v>
                </c:pt>
                <c:pt idx="81">
                  <c:v>103.48002351820811</c:v>
                </c:pt>
                <c:pt idx="82">
                  <c:v>99.24026837463073</c:v>
                </c:pt>
                <c:pt idx="83">
                  <c:v>84.761119648921095</c:v>
                </c:pt>
                <c:pt idx="84">
                  <c:v>79.357051466697868</c:v>
                </c:pt>
                <c:pt idx="85">
                  <c:v>82.752526290856281</c:v>
                </c:pt>
                <c:pt idx="86">
                  <c:v>87.379301468374649</c:v>
                </c:pt>
                <c:pt idx="87">
                  <c:v>88.918313008949042</c:v>
                </c:pt>
                <c:pt idx="88">
                  <c:v>92.522503136855477</c:v>
                </c:pt>
                <c:pt idx="89">
                  <c:v>87.274929955345854</c:v>
                </c:pt>
                <c:pt idx="90">
                  <c:v>86.431728080345565</c:v>
                </c:pt>
                <c:pt idx="91">
                  <c:v>86.832808240584811</c:v>
                </c:pt>
                <c:pt idx="92">
                  <c:v>88.773841720968889</c:v>
                </c:pt>
                <c:pt idx="93">
                  <c:v>91.798001410349116</c:v>
                </c:pt>
                <c:pt idx="94">
                  <c:v>93.795229156095857</c:v>
                </c:pt>
                <c:pt idx="95">
                  <c:v>98.917249163567789</c:v>
                </c:pt>
                <c:pt idx="96">
                  <c:v>99.860978404356644</c:v>
                </c:pt>
                <c:pt idx="97">
                  <c:v>88.83715298230544</c:v>
                </c:pt>
                <c:pt idx="98">
                  <c:v>79.059954323065142</c:v>
                </c:pt>
                <c:pt idx="99">
                  <c:v>57.152976973710778</c:v>
                </c:pt>
                <c:pt idx="100">
                  <c:v>47.657271957423802</c:v>
                </c:pt>
                <c:pt idx="101">
                  <c:v>55.927968808085957</c:v>
                </c:pt>
                <c:pt idx="102">
                  <c:v>64.416009430535411</c:v>
                </c:pt>
                <c:pt idx="103">
                  <c:v>65.602687396460695</c:v>
                </c:pt>
                <c:pt idx="104">
                  <c:v>62.080594022407155</c:v>
                </c:pt>
                <c:pt idx="105">
                  <c:v>59.902488875002689</c:v>
                </c:pt>
                <c:pt idx="106">
                  <c:v>60.451386537085206</c:v>
                </c:pt>
                <c:pt idx="107">
                  <c:v>68.39479592586197</c:v>
                </c:pt>
                <c:pt idx="108">
                  <c:v>72.299689527839774</c:v>
                </c:pt>
                <c:pt idx="109">
                  <c:v>80.062628908842072</c:v>
                </c:pt>
                <c:pt idx="110">
                  <c:v>90.282057849904092</c:v>
                </c:pt>
                <c:pt idx="111">
                  <c:v>88.555227715009181</c:v>
                </c:pt>
                <c:pt idx="112">
                  <c:v>93.090334284135764</c:v>
                </c:pt>
                <c:pt idx="113">
                  <c:v>100.71609254535655</c:v>
                </c:pt>
                <c:pt idx="114">
                  <c:v>105.92295109151306</c:v>
                </c:pt>
                <c:pt idx="115">
                  <c:v>108.19244794213931</c:v>
                </c:pt>
                <c:pt idx="116">
                  <c:v>110.80861489972006</c:v>
                </c:pt>
                <c:pt idx="117">
                  <c:v>126.8080296785312</c:v>
                </c:pt>
                <c:pt idx="118">
                  <c:v>135.11530388122691</c:v>
                </c:pt>
                <c:pt idx="119">
                  <c:v>126.06342943943807</c:v>
                </c:pt>
                <c:pt idx="120">
                  <c:v>136.12710989503708</c:v>
                </c:pt>
                <c:pt idx="121">
                  <c:v>149.57754045271648</c:v>
                </c:pt>
                <c:pt idx="122">
                  <c:v>176.33707140826166</c:v>
                </c:pt>
                <c:pt idx="123">
                  <c:v>200.51925951407773</c:v>
                </c:pt>
                <c:pt idx="124">
                  <c:v>229.80580843658856</c:v>
                </c:pt>
                <c:pt idx="125">
                  <c:v>231.85639074955651</c:v>
                </c:pt>
                <c:pt idx="126">
                  <c:v>248.63775564875078</c:v>
                </c:pt>
                <c:pt idx="127">
                  <c:v>218.3452355008221</c:v>
                </c:pt>
                <c:pt idx="128">
                  <c:v>221.54941739227127</c:v>
                </c:pt>
                <c:pt idx="129">
                  <c:v>230.99867951183927</c:v>
                </c:pt>
                <c:pt idx="130">
                  <c:v>231.18048399859808</c:v>
                </c:pt>
                <c:pt idx="131">
                  <c:v>183.39650868558394</c:v>
                </c:pt>
                <c:pt idx="132">
                  <c:v>180.65850842878555</c:v>
                </c:pt>
                <c:pt idx="133">
                  <c:v>165.29109019232743</c:v>
                </c:pt>
                <c:pt idx="134">
                  <c:v>151.00788915037552</c:v>
                </c:pt>
                <c:pt idx="135">
                  <c:v>145.16398126512371</c:v>
                </c:pt>
                <c:pt idx="136">
                  <c:v>129.17782592844799</c:v>
                </c:pt>
                <c:pt idx="137">
                  <c:v>127.31843764511422</c:v>
                </c:pt>
                <c:pt idx="138">
                  <c:v>135.21439589365474</c:v>
                </c:pt>
                <c:pt idx="139">
                  <c:v>165.54639393377769</c:v>
                </c:pt>
                <c:pt idx="140">
                  <c:v>186.74767634455398</c:v>
                </c:pt>
                <c:pt idx="141">
                  <c:v>192.82498561638079</c:v>
                </c:pt>
                <c:pt idx="142">
                  <c:v>174.93286009981111</c:v>
                </c:pt>
                <c:pt idx="143">
                  <c:v>152.5360955409634</c:v>
                </c:pt>
                <c:pt idx="144">
                  <c:v>153.46618712796428</c:v>
                </c:pt>
                <c:pt idx="145">
                  <c:v>175.56891638398514</c:v>
                </c:pt>
                <c:pt idx="146">
                  <c:v>176.70827733227833</c:v>
                </c:pt>
                <c:pt idx="147">
                  <c:v>175.19530500856294</c:v>
                </c:pt>
                <c:pt idx="148">
                  <c:v>157.70415321092815</c:v>
                </c:pt>
                <c:pt idx="149">
                  <c:v>151.20565902467496</c:v>
                </c:pt>
                <c:pt idx="150">
                  <c:v>162.78333282656101</c:v>
                </c:pt>
                <c:pt idx="151">
                  <c:v>150.64358705233875</c:v>
                </c:pt>
                <c:pt idx="152">
                  <c:v>138.51084890767913</c:v>
                </c:pt>
                <c:pt idx="153">
                  <c:v>138.92419338601601</c:v>
                </c:pt>
                <c:pt idx="154">
                  <c:v>143.45743188419962</c:v>
                </c:pt>
                <c:pt idx="155">
                  <c:v>147.13136102125048</c:v>
                </c:pt>
                <c:pt idx="156">
                  <c:v>158.1329138425948</c:v>
                </c:pt>
                <c:pt idx="157">
                  <c:v>159.68756473157538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6A0-4ED7-AFF8-36767D31B25D}"/>
            </c:ext>
          </c:extLst>
        </c:ser>
        <c:ser>
          <c:idx val="6"/>
          <c:order val="5"/>
          <c:tx>
            <c:strRef>
              <c:f>'Parámetros y resultados'!$BL$6</c:f>
              <c:strCache>
                <c:ptCount val="1"/>
                <c:pt idx="0">
                  <c:v>SSMM11 CD</c:v>
                </c:pt>
              </c:strCache>
            </c:strRef>
          </c:tx>
          <c:spPr>
            <a:ln w="158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resultados'!$BL$7:$BL$164</c:f>
              <c:numCache>
                <c:formatCode>_-* #,##0.0_-;\-* #,##0.0_-;_-* "-"?_-;_-@_-</c:formatCode>
                <c:ptCount val="158"/>
                <c:pt idx="0">
                  <c:v>99.999999999999986</c:v>
                </c:pt>
                <c:pt idx="1">
                  <c:v>100.28491808199294</c:v>
                </c:pt>
                <c:pt idx="2">
                  <c:v>100.81314483855162</c:v>
                </c:pt>
                <c:pt idx="3">
                  <c:v>100.77856507956791</c:v>
                </c:pt>
                <c:pt idx="4">
                  <c:v>100.91963033450938</c:v>
                </c:pt>
                <c:pt idx="5">
                  <c:v>100.87892583599168</c:v>
                </c:pt>
                <c:pt idx="6">
                  <c:v>101.81964303346427</c:v>
                </c:pt>
                <c:pt idx="7">
                  <c:v>102.22405134699382</c:v>
                </c:pt>
                <c:pt idx="8">
                  <c:v>102.83353604351126</c:v>
                </c:pt>
                <c:pt idx="9">
                  <c:v>103.14398244914021</c:v>
                </c:pt>
                <c:pt idx="10">
                  <c:v>103.45671454394751</c:v>
                </c:pt>
                <c:pt idx="11">
                  <c:v>104.42018781789223</c:v>
                </c:pt>
                <c:pt idx="12">
                  <c:v>104.94846841276063</c:v>
                </c:pt>
                <c:pt idx="13">
                  <c:v>105.03474698344286</c:v>
                </c:pt>
                <c:pt idx="14">
                  <c:v>105.50625414996475</c:v>
                </c:pt>
                <c:pt idx="15">
                  <c:v>105.52711358738112</c:v>
                </c:pt>
                <c:pt idx="16">
                  <c:v>105.61088685314633</c:v>
                </c:pt>
                <c:pt idx="17">
                  <c:v>105.66988389761919</c:v>
                </c:pt>
                <c:pt idx="18">
                  <c:v>106.14592214279753</c:v>
                </c:pt>
                <c:pt idx="19">
                  <c:v>107.20888545279219</c:v>
                </c:pt>
                <c:pt idx="20">
                  <c:v>107.72856036662959</c:v>
                </c:pt>
                <c:pt idx="21">
                  <c:v>107.76280128383841</c:v>
                </c:pt>
                <c:pt idx="22">
                  <c:v>108.19419859542698</c:v>
                </c:pt>
                <c:pt idx="23">
                  <c:v>109.40226414413422</c:v>
                </c:pt>
                <c:pt idx="24">
                  <c:v>110.22749315097134</c:v>
                </c:pt>
                <c:pt idx="25">
                  <c:v>110.50209897634933</c:v>
                </c:pt>
                <c:pt idx="26">
                  <c:v>111.23046693690827</c:v>
                </c:pt>
                <c:pt idx="27">
                  <c:v>111.71585863996597</c:v>
                </c:pt>
                <c:pt idx="28">
                  <c:v>112.08035100995495</c:v>
                </c:pt>
                <c:pt idx="29">
                  <c:v>112.14639509578154</c:v>
                </c:pt>
                <c:pt idx="30">
                  <c:v>113.38822213806526</c:v>
                </c:pt>
                <c:pt idx="31">
                  <c:v>113.67981762615359</c:v>
                </c:pt>
                <c:pt idx="32">
                  <c:v>114.33529317230254</c:v>
                </c:pt>
                <c:pt idx="33">
                  <c:v>114.73157201551741</c:v>
                </c:pt>
                <c:pt idx="34">
                  <c:v>115.25011407626067</c:v>
                </c:pt>
                <c:pt idx="35">
                  <c:v>116.36581695093962</c:v>
                </c:pt>
                <c:pt idx="36">
                  <c:v>117.00515208134003</c:v>
                </c:pt>
                <c:pt idx="37">
                  <c:v>117.16492886001647</c:v>
                </c:pt>
                <c:pt idx="38">
                  <c:v>118.13339367605724</c:v>
                </c:pt>
                <c:pt idx="39">
                  <c:v>118.10441217832633</c:v>
                </c:pt>
                <c:pt idx="40">
                  <c:v>118.30296778297765</c:v>
                </c:pt>
                <c:pt idx="41">
                  <c:v>118.49939057291775</c:v>
                </c:pt>
                <c:pt idx="42">
                  <c:v>119.45926436287859</c:v>
                </c:pt>
                <c:pt idx="43">
                  <c:v>119.41425097146764</c:v>
                </c:pt>
                <c:pt idx="44">
                  <c:v>120.22604926283756</c:v>
                </c:pt>
                <c:pt idx="45">
                  <c:v>120.40316749454675</c:v>
                </c:pt>
                <c:pt idx="46">
                  <c:v>120.68092088710827</c:v>
                </c:pt>
                <c:pt idx="47">
                  <c:v>121.5789080998151</c:v>
                </c:pt>
                <c:pt idx="48">
                  <c:v>123.06464597677525</c:v>
                </c:pt>
                <c:pt idx="49">
                  <c:v>122.917072893181</c:v>
                </c:pt>
                <c:pt idx="50">
                  <c:v>123.88381746386703</c:v>
                </c:pt>
                <c:pt idx="51">
                  <c:v>123.6552295917097</c:v>
                </c:pt>
                <c:pt idx="52">
                  <c:v>123.73252985532011</c:v>
                </c:pt>
                <c:pt idx="53">
                  <c:v>124.17132626360102</c:v>
                </c:pt>
                <c:pt idx="54">
                  <c:v>124.75691035722224</c:v>
                </c:pt>
                <c:pt idx="55">
                  <c:v>125.2919077728268</c:v>
                </c:pt>
                <c:pt idx="56">
                  <c:v>125.56568714271067</c:v>
                </c:pt>
                <c:pt idx="57">
                  <c:v>125.80774840921126</c:v>
                </c:pt>
                <c:pt idx="58">
                  <c:v>126.28245431187233</c:v>
                </c:pt>
                <c:pt idx="59">
                  <c:v>105.03474698344286</c:v>
                </c:pt>
                <c:pt idx="60">
                  <c:v>128.45371324068427</c:v>
                </c:pt>
                <c:pt idx="61">
                  <c:v>128.09462225411278</c:v>
                </c:pt>
                <c:pt idx="62">
                  <c:v>129.06781560103155</c:v>
                </c:pt>
                <c:pt idx="63">
                  <c:v>128.77694627547353</c:v>
                </c:pt>
                <c:pt idx="64">
                  <c:v>129.00390496579055</c:v>
                </c:pt>
                <c:pt idx="65">
                  <c:v>129.33572413896204</c:v>
                </c:pt>
                <c:pt idx="66">
                  <c:v>130.5011772300677</c:v>
                </c:pt>
                <c:pt idx="67">
                  <c:v>131.1729863693368</c:v>
                </c:pt>
                <c:pt idx="68">
                  <c:v>131.26793673034433</c:v>
                </c:pt>
                <c:pt idx="69">
                  <c:v>131.80227026437697</c:v>
                </c:pt>
                <c:pt idx="70">
                  <c:v>132.50244245794059</c:v>
                </c:pt>
                <c:pt idx="71">
                  <c:v>133.34483763461762</c:v>
                </c:pt>
                <c:pt idx="72">
                  <c:v>134.26475420468518</c:v>
                </c:pt>
                <c:pt idx="73">
                  <c:v>133.82032735389555</c:v>
                </c:pt>
                <c:pt idx="74">
                  <c:v>134.39840015789306</c:v>
                </c:pt>
                <c:pt idx="75">
                  <c:v>134.78224186737231</c:v>
                </c:pt>
                <c:pt idx="76">
                  <c:v>134.79984922792661</c:v>
                </c:pt>
                <c:pt idx="77">
                  <c:v>135.09060930225922</c:v>
                </c:pt>
                <c:pt idx="78">
                  <c:v>135.58768895875352</c:v>
                </c:pt>
                <c:pt idx="79">
                  <c:v>135.61079684756817</c:v>
                </c:pt>
                <c:pt idx="80">
                  <c:v>136.86586660421204</c:v>
                </c:pt>
                <c:pt idx="81">
                  <c:v>136.91704153670759</c:v>
                </c:pt>
                <c:pt idx="82">
                  <c:v>137.51940518962382</c:v>
                </c:pt>
                <c:pt idx="83">
                  <c:v>138.03916595178595</c:v>
                </c:pt>
                <c:pt idx="84">
                  <c:v>138.88131775780295</c:v>
                </c:pt>
                <c:pt idx="85">
                  <c:v>139.09076339834957</c:v>
                </c:pt>
                <c:pt idx="86">
                  <c:v>140.31557143340544</c:v>
                </c:pt>
                <c:pt idx="87">
                  <c:v>141.08389167599549</c:v>
                </c:pt>
                <c:pt idx="88">
                  <c:v>141.10637273136754</c:v>
                </c:pt>
                <c:pt idx="89">
                  <c:v>140.95210331540326</c:v>
                </c:pt>
                <c:pt idx="90">
                  <c:v>141.77499446129423</c:v>
                </c:pt>
                <c:pt idx="91">
                  <c:v>142.02463930571346</c:v>
                </c:pt>
                <c:pt idx="92">
                  <c:v>142.29839388243857</c:v>
                </c:pt>
                <c:pt idx="93">
                  <c:v>142.47310866362596</c:v>
                </c:pt>
                <c:pt idx="94">
                  <c:v>143.033189418088</c:v>
                </c:pt>
                <c:pt idx="95">
                  <c:v>144.16992655244852</c:v>
                </c:pt>
                <c:pt idx="96">
                  <c:v>145.27546043669281</c:v>
                </c:pt>
                <c:pt idx="97">
                  <c:v>145.2070998530518</c:v>
                </c:pt>
                <c:pt idx="98">
                  <c:v>146.53898767447095</c:v>
                </c:pt>
                <c:pt idx="99">
                  <c:v>144.96551826338049</c:v>
                </c:pt>
                <c:pt idx="100">
                  <c:v>144.72944385659176</c:v>
                </c:pt>
                <c:pt idx="101">
                  <c:v>144.87357769969012</c:v>
                </c:pt>
                <c:pt idx="102">
                  <c:v>145.9996905826705</c:v>
                </c:pt>
                <c:pt idx="103">
                  <c:v>146.37201587448965</c:v>
                </c:pt>
                <c:pt idx="104">
                  <c:v>147.75830888119597</c:v>
                </c:pt>
                <c:pt idx="105">
                  <c:v>148.40991074664339</c:v>
                </c:pt>
                <c:pt idx="106">
                  <c:v>149.41996406030555</c:v>
                </c:pt>
                <c:pt idx="107">
                  <c:v>150.08329229751243</c:v>
                </c:pt>
                <c:pt idx="108">
                  <c:v>151.7270498508903</c:v>
                </c:pt>
                <c:pt idx="109">
                  <c:v>151.6649617064954</c:v>
                </c:pt>
                <c:pt idx="110">
                  <c:v>153.60146454518116</c:v>
                </c:pt>
                <c:pt idx="111">
                  <c:v>153.85094009119325</c:v>
                </c:pt>
                <c:pt idx="112">
                  <c:v>153.80965203589133</c:v>
                </c:pt>
                <c:pt idx="113">
                  <c:v>154.28157111122198</c:v>
                </c:pt>
                <c:pt idx="114">
                  <c:v>156.24419929700022</c:v>
                </c:pt>
                <c:pt idx="115">
                  <c:v>156.58589650053949</c:v>
                </c:pt>
                <c:pt idx="116">
                  <c:v>157.27809733667624</c:v>
                </c:pt>
                <c:pt idx="117">
                  <c:v>158.65061414598941</c:v>
                </c:pt>
                <c:pt idx="118">
                  <c:v>159.71880003444295</c:v>
                </c:pt>
                <c:pt idx="119">
                  <c:v>161.78484893846064</c:v>
                </c:pt>
                <c:pt idx="120">
                  <c:v>164.48193243169871</c:v>
                </c:pt>
                <c:pt idx="121">
                  <c:v>164.5068628160042</c:v>
                </c:pt>
                <c:pt idx="122">
                  <c:v>166.58528625155481</c:v>
                </c:pt>
                <c:pt idx="123">
                  <c:v>167.90987445863195</c:v>
                </c:pt>
                <c:pt idx="124">
                  <c:v>169.71042173341274</c:v>
                </c:pt>
                <c:pt idx="125">
                  <c:v>171.06199520870086</c:v>
                </c:pt>
                <c:pt idx="126">
                  <c:v>173.11637549233632</c:v>
                </c:pt>
                <c:pt idx="127">
                  <c:v>174.95979539281404</c:v>
                </c:pt>
                <c:pt idx="128">
                  <c:v>175.68480931784003</c:v>
                </c:pt>
                <c:pt idx="129">
                  <c:v>176.60950697111895</c:v>
                </c:pt>
                <c:pt idx="130">
                  <c:v>177.65102100012942</c:v>
                </c:pt>
                <c:pt idx="131">
                  <c:v>179.18615878408599</c:v>
                </c:pt>
                <c:pt idx="132">
                  <c:v>182.5463695251546</c:v>
                </c:pt>
                <c:pt idx="133">
                  <c:v>182.11522381099684</c:v>
                </c:pt>
                <c:pt idx="134">
                  <c:v>184.21449440809715</c:v>
                </c:pt>
                <c:pt idx="135">
                  <c:v>184.71265482280378</c:v>
                </c:pt>
                <c:pt idx="136">
                  <c:v>185.36937406437499</c:v>
                </c:pt>
                <c:pt idx="137">
                  <c:v>186.40278336030821</c:v>
                </c:pt>
                <c:pt idx="138">
                  <c:v>187.19266810778535</c:v>
                </c:pt>
                <c:pt idx="139">
                  <c:v>187.21585004362512</c:v>
                </c:pt>
                <c:pt idx="140">
                  <c:v>189.33785060326181</c:v>
                </c:pt>
                <c:pt idx="141">
                  <c:v>189.95961910726328</c:v>
                </c:pt>
                <c:pt idx="142">
                  <c:v>190.31152691918459</c:v>
                </c:pt>
                <c:pt idx="143">
                  <c:v>191.47288021190363</c:v>
                </c:pt>
                <c:pt idx="144">
                  <c:v>193.63229184058949</c:v>
                </c:pt>
                <c:pt idx="145">
                  <c:v>193.91998853869151</c:v>
                </c:pt>
                <c:pt idx="146">
                  <c:v>195.32060972641887</c:v>
                </c:pt>
                <c:pt idx="147">
                  <c:v>196.37964458772578</c:v>
                </c:pt>
                <c:pt idx="148">
                  <c:v>197.17670705929635</c:v>
                </c:pt>
                <c:pt idx="149">
                  <c:v>198.97194977903689</c:v>
                </c:pt>
                <c:pt idx="150">
                  <c:v>201.82302761094661</c:v>
                </c:pt>
                <c:pt idx="151">
                  <c:v>202.30553910736728</c:v>
                </c:pt>
                <c:pt idx="152">
                  <c:v>203.56380109973099</c:v>
                </c:pt>
                <c:pt idx="153">
                  <c:v>204.27907506539916</c:v>
                </c:pt>
                <c:pt idx="154">
                  <c:v>204.76040048422041</c:v>
                </c:pt>
                <c:pt idx="155">
                  <c:v>205.90732783680104</c:v>
                </c:pt>
                <c:pt idx="156">
                  <c:v>209.14151486679893</c:v>
                </c:pt>
                <c:pt idx="157">
                  <c:v>209.14186185005732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6A0-4ED7-AFF8-36767D31B25D}"/>
            </c:ext>
          </c:extLst>
        </c:ser>
        <c:ser>
          <c:idx val="7"/>
          <c:order val="6"/>
          <c:tx>
            <c:strRef>
              <c:f>'Parámetros y resultados'!$BM$6</c:f>
              <c:strCache>
                <c:ptCount val="1"/>
                <c:pt idx="0">
                  <c:v>SSMM11 LD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resultados'!$BM$7:$BM$164</c:f>
              <c:numCache>
                <c:formatCode>_-* #,##0.0_-;\-* #,##0.0_-;_-* "-"?_-;_-@_-</c:formatCode>
                <c:ptCount val="158"/>
                <c:pt idx="0">
                  <c:v>100.00000000000001</c:v>
                </c:pt>
                <c:pt idx="1">
                  <c:v>100.16327502160152</c:v>
                </c:pt>
                <c:pt idx="2">
                  <c:v>101.48437449313057</c:v>
                </c:pt>
                <c:pt idx="3">
                  <c:v>101.46135923515013</c:v>
                </c:pt>
                <c:pt idx="4">
                  <c:v>101.17666051433405</c:v>
                </c:pt>
                <c:pt idx="5">
                  <c:v>99.459689981273215</c:v>
                </c:pt>
                <c:pt idx="6">
                  <c:v>99.417611061293101</c:v>
                </c:pt>
                <c:pt idx="7">
                  <c:v>100.35560600514677</c:v>
                </c:pt>
                <c:pt idx="8">
                  <c:v>101.90450743048693</c:v>
                </c:pt>
                <c:pt idx="9">
                  <c:v>102.17870620877008</c:v>
                </c:pt>
                <c:pt idx="10">
                  <c:v>101.63450059580455</c:v>
                </c:pt>
                <c:pt idx="11">
                  <c:v>102.01500361217427</c:v>
                </c:pt>
                <c:pt idx="12">
                  <c:v>102.24943025683825</c:v>
                </c:pt>
                <c:pt idx="13">
                  <c:v>102.8993406537443</c:v>
                </c:pt>
                <c:pt idx="14">
                  <c:v>103.09730355595411</c:v>
                </c:pt>
                <c:pt idx="15">
                  <c:v>102.07414684924798</c:v>
                </c:pt>
                <c:pt idx="16">
                  <c:v>101.79341699402838</c:v>
                </c:pt>
                <c:pt idx="17">
                  <c:v>102.65982180553887</c:v>
                </c:pt>
                <c:pt idx="18">
                  <c:v>103.36372854117282</c:v>
                </c:pt>
                <c:pt idx="19">
                  <c:v>104.73422449306736</c:v>
                </c:pt>
                <c:pt idx="20">
                  <c:v>105.21485023383435</c:v>
                </c:pt>
                <c:pt idx="21">
                  <c:v>104.70642220170305</c:v>
                </c:pt>
                <c:pt idx="22">
                  <c:v>105.13496224372597</c:v>
                </c:pt>
                <c:pt idx="23">
                  <c:v>106.63203344778606</c:v>
                </c:pt>
                <c:pt idx="24">
                  <c:v>107.34614623147037</c:v>
                </c:pt>
                <c:pt idx="25">
                  <c:v>107.96233752066566</c:v>
                </c:pt>
                <c:pt idx="26">
                  <c:v>108.94804713352093</c:v>
                </c:pt>
                <c:pt idx="27">
                  <c:v>108.72449393337313</c:v>
                </c:pt>
                <c:pt idx="28">
                  <c:v>109.27932521877389</c:v>
                </c:pt>
                <c:pt idx="29">
                  <c:v>109.00349548122136</c:v>
                </c:pt>
                <c:pt idx="30">
                  <c:v>110.25466609415585</c:v>
                </c:pt>
                <c:pt idx="31">
                  <c:v>110.470884608904</c:v>
                </c:pt>
                <c:pt idx="32">
                  <c:v>111.04846672673565</c:v>
                </c:pt>
                <c:pt idx="33">
                  <c:v>110.74145497539776</c:v>
                </c:pt>
                <c:pt idx="34">
                  <c:v>109.94526481995415</c:v>
                </c:pt>
                <c:pt idx="35">
                  <c:v>108.88786021553682</c:v>
                </c:pt>
                <c:pt idx="36">
                  <c:v>106.66559031007546</c:v>
                </c:pt>
                <c:pt idx="37">
                  <c:v>107.16008384767386</c:v>
                </c:pt>
                <c:pt idx="38">
                  <c:v>108.87266945310567</c:v>
                </c:pt>
                <c:pt idx="39">
                  <c:v>108.43631275983047</c:v>
                </c:pt>
                <c:pt idx="40">
                  <c:v>109.66664346603923</c:v>
                </c:pt>
                <c:pt idx="41">
                  <c:v>109.74796578902469</c:v>
                </c:pt>
                <c:pt idx="42">
                  <c:v>109.95050753934689</c:v>
                </c:pt>
                <c:pt idx="43">
                  <c:v>109.29171313205272</c:v>
                </c:pt>
                <c:pt idx="44">
                  <c:v>109.75195334294318</c:v>
                </c:pt>
                <c:pt idx="45">
                  <c:v>109.71175215295744</c:v>
                </c:pt>
                <c:pt idx="46">
                  <c:v>109.53586562015249</c:v>
                </c:pt>
                <c:pt idx="47">
                  <c:v>109.05342147029472</c:v>
                </c:pt>
                <c:pt idx="48">
                  <c:v>108.75188454678683</c:v>
                </c:pt>
                <c:pt idx="49">
                  <c:v>108.34543668920904</c:v>
                </c:pt>
                <c:pt idx="50">
                  <c:v>109.59007282830652</c:v>
                </c:pt>
                <c:pt idx="51">
                  <c:v>109.74983990743127</c:v>
                </c:pt>
                <c:pt idx="52">
                  <c:v>110.78852982425326</c:v>
                </c:pt>
                <c:pt idx="53">
                  <c:v>112.2224041993167</c:v>
                </c:pt>
                <c:pt idx="54">
                  <c:v>112.10541452928419</c:v>
                </c:pt>
                <c:pt idx="55">
                  <c:v>111.55069248437826</c:v>
                </c:pt>
                <c:pt idx="56">
                  <c:v>112.60798065125914</c:v>
                </c:pt>
                <c:pt idx="57">
                  <c:v>113.19040504618039</c:v>
                </c:pt>
                <c:pt idx="58">
                  <c:v>113.58591159763307</c:v>
                </c:pt>
                <c:pt idx="59">
                  <c:v>102.8993406537443</c:v>
                </c:pt>
                <c:pt idx="60">
                  <c:v>116.09468360175984</c:v>
                </c:pt>
                <c:pt idx="61">
                  <c:v>115.51497767265815</c:v>
                </c:pt>
                <c:pt idx="62">
                  <c:v>116.02895643255573</c:v>
                </c:pt>
                <c:pt idx="63">
                  <c:v>115.88804916736296</c:v>
                </c:pt>
                <c:pt idx="64">
                  <c:v>115.80192285734859</c:v>
                </c:pt>
                <c:pt idx="65">
                  <c:v>115.77247502883047</c:v>
                </c:pt>
                <c:pt idx="66">
                  <c:v>116.23048154728011</c:v>
                </c:pt>
                <c:pt idx="67">
                  <c:v>117.40360687445455</c:v>
                </c:pt>
                <c:pt idx="68">
                  <c:v>117.88213080588899</c:v>
                </c:pt>
                <c:pt idx="69">
                  <c:v>118.69108414925914</c:v>
                </c:pt>
                <c:pt idx="70">
                  <c:v>119.61066965896846</c:v>
                </c:pt>
                <c:pt idx="71">
                  <c:v>120.54104509424904</c:v>
                </c:pt>
                <c:pt idx="72">
                  <c:v>121.21932663193434</c:v>
                </c:pt>
                <c:pt idx="73">
                  <c:v>120.80336224414988</c:v>
                </c:pt>
                <c:pt idx="74">
                  <c:v>120.61711377777266</c:v>
                </c:pt>
                <c:pt idx="75">
                  <c:v>121.50836111003794</c:v>
                </c:pt>
                <c:pt idx="76">
                  <c:v>122.80428752942912</c:v>
                </c:pt>
                <c:pt idx="77">
                  <c:v>123.56913200370346</c:v>
                </c:pt>
                <c:pt idx="78">
                  <c:v>123.81437280665548</c:v>
                </c:pt>
                <c:pt idx="79">
                  <c:v>123.84728732324415</c:v>
                </c:pt>
                <c:pt idx="80">
                  <c:v>125.67205355937126</c:v>
                </c:pt>
                <c:pt idx="81">
                  <c:v>126.62396523020864</c:v>
                </c:pt>
                <c:pt idx="82">
                  <c:v>126.34734552595945</c:v>
                </c:pt>
                <c:pt idx="83">
                  <c:v>124.56037643019263</c:v>
                </c:pt>
                <c:pt idx="84">
                  <c:v>124.20566368354953</c:v>
                </c:pt>
                <c:pt idx="85">
                  <c:v>124.8485139480477</c:v>
                </c:pt>
                <c:pt idx="86">
                  <c:v>126.4214651599419</c:v>
                </c:pt>
                <c:pt idx="87">
                  <c:v>127.13235497024004</c:v>
                </c:pt>
                <c:pt idx="88">
                  <c:v>127.84342860605739</c:v>
                </c:pt>
                <c:pt idx="89">
                  <c:v>126.99500486088388</c:v>
                </c:pt>
                <c:pt idx="90">
                  <c:v>127.40130938920598</c:v>
                </c:pt>
                <c:pt idx="91">
                  <c:v>127.61390484541157</c:v>
                </c:pt>
                <c:pt idx="92">
                  <c:v>128.07292756071155</c:v>
                </c:pt>
                <c:pt idx="93">
                  <c:v>128.87620232210833</c:v>
                </c:pt>
                <c:pt idx="94">
                  <c:v>129.754955318279</c:v>
                </c:pt>
                <c:pt idx="95">
                  <c:v>131.15944678022507</c:v>
                </c:pt>
                <c:pt idx="96">
                  <c:v>132.0461957455835</c:v>
                </c:pt>
                <c:pt idx="97">
                  <c:v>130.55737622403814</c:v>
                </c:pt>
                <c:pt idx="98">
                  <c:v>129.95747678253949</c:v>
                </c:pt>
                <c:pt idx="99">
                  <c:v>126.03002766487387</c:v>
                </c:pt>
                <c:pt idx="100">
                  <c:v>124.5146117423139</c:v>
                </c:pt>
                <c:pt idx="101">
                  <c:v>125.83885683717686</c:v>
                </c:pt>
                <c:pt idx="102">
                  <c:v>127.9050252870924</c:v>
                </c:pt>
                <c:pt idx="103">
                  <c:v>128.41642609808912</c:v>
                </c:pt>
                <c:pt idx="104">
                  <c:v>128.94291186560324</c:v>
                </c:pt>
                <c:pt idx="105">
                  <c:v>129.32714252198315</c:v>
                </c:pt>
                <c:pt idx="106">
                  <c:v>129.94203421616345</c:v>
                </c:pt>
                <c:pt idx="107">
                  <c:v>131.69071595842723</c:v>
                </c:pt>
                <c:pt idx="108">
                  <c:v>133.43738478102037</c:v>
                </c:pt>
                <c:pt idx="109">
                  <c:v>134.77205542153621</c:v>
                </c:pt>
                <c:pt idx="110">
                  <c:v>137.6525570355445</c:v>
                </c:pt>
                <c:pt idx="111">
                  <c:v>137.74022325679877</c:v>
                </c:pt>
                <c:pt idx="112">
                  <c:v>138.87211145590985</c:v>
                </c:pt>
                <c:pt idx="113">
                  <c:v>140.15988199177292</c:v>
                </c:pt>
                <c:pt idx="114">
                  <c:v>142.36828159215102</c:v>
                </c:pt>
                <c:pt idx="115">
                  <c:v>143.19852455677068</c:v>
                </c:pt>
                <c:pt idx="116">
                  <c:v>144.34447323729108</c:v>
                </c:pt>
                <c:pt idx="117">
                  <c:v>148.19901966693627</c:v>
                </c:pt>
                <c:pt idx="118">
                  <c:v>150.12990400328221</c:v>
                </c:pt>
                <c:pt idx="119">
                  <c:v>150.51317193256631</c:v>
                </c:pt>
                <c:pt idx="120">
                  <c:v>153.8275417959496</c:v>
                </c:pt>
                <c:pt idx="121">
                  <c:v>156.0268401795087</c:v>
                </c:pt>
                <c:pt idx="122">
                  <c:v>161.66313218821011</c:v>
                </c:pt>
                <c:pt idx="123">
                  <c:v>166.45853723715607</c:v>
                </c:pt>
                <c:pt idx="124">
                  <c:v>172.03547660058274</c:v>
                </c:pt>
                <c:pt idx="125">
                  <c:v>173.52237839588426</c:v>
                </c:pt>
                <c:pt idx="126">
                  <c:v>177.61620355834353</c:v>
                </c:pt>
                <c:pt idx="127">
                  <c:v>174.83275445535872</c:v>
                </c:pt>
                <c:pt idx="128">
                  <c:v>176.01255821897303</c:v>
                </c:pt>
                <c:pt idx="129">
                  <c:v>178.22692974012011</c:v>
                </c:pt>
                <c:pt idx="130">
                  <c:v>179.21674353774762</c:v>
                </c:pt>
                <c:pt idx="131">
                  <c:v>172.91586972175236</c:v>
                </c:pt>
                <c:pt idx="132">
                  <c:v>174.70119656965025</c:v>
                </c:pt>
                <c:pt idx="133">
                  <c:v>172.12007181873165</c:v>
                </c:pt>
                <c:pt idx="134">
                  <c:v>171.78189944562081</c:v>
                </c:pt>
                <c:pt idx="135">
                  <c:v>171.33191132696476</c:v>
                </c:pt>
                <c:pt idx="136">
                  <c:v>169.14828256727384</c:v>
                </c:pt>
                <c:pt idx="137">
                  <c:v>169.43372506181765</c:v>
                </c:pt>
                <c:pt idx="138">
                  <c:v>171.22933022341013</c:v>
                </c:pt>
                <c:pt idx="139">
                  <c:v>175.69214106472549</c:v>
                </c:pt>
                <c:pt idx="140">
                  <c:v>180.2437369153096</c:v>
                </c:pt>
                <c:pt idx="141">
                  <c:v>181.70558019925673</c:v>
                </c:pt>
                <c:pt idx="142">
                  <c:v>179.63521330970744</c:v>
                </c:pt>
                <c:pt idx="143">
                  <c:v>176.96403739239858</c:v>
                </c:pt>
                <c:pt idx="144">
                  <c:v>178.62801499993967</c:v>
                </c:pt>
                <c:pt idx="145">
                  <c:v>182.37092616738622</c:v>
                </c:pt>
                <c:pt idx="146">
                  <c:v>183.71234780120878</c:v>
                </c:pt>
                <c:pt idx="147">
                  <c:v>184.58268627456118</c:v>
                </c:pt>
                <c:pt idx="148">
                  <c:v>182.76211102684388</c:v>
                </c:pt>
                <c:pt idx="149">
                  <c:v>182.63931017125645</c:v>
                </c:pt>
                <c:pt idx="150">
                  <c:v>186.14482991782683</c:v>
                </c:pt>
                <c:pt idx="151">
                  <c:v>184.57434985098473</c:v>
                </c:pt>
                <c:pt idx="152">
                  <c:v>183.70935330700758</c:v>
                </c:pt>
                <c:pt idx="153">
                  <c:v>184.88742417935174</c:v>
                </c:pt>
                <c:pt idx="154">
                  <c:v>185.89298163607356</c:v>
                </c:pt>
                <c:pt idx="155">
                  <c:v>186.95356497023226</c:v>
                </c:pt>
                <c:pt idx="156">
                  <c:v>190.93400748505917</c:v>
                </c:pt>
                <c:pt idx="157">
                  <c:v>191.25214032153303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6A0-4ED7-AFF8-36767D31B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39934080"/>
        <c:axId val="1939931200"/>
      </c:lineChart>
      <c:dateAx>
        <c:axId val="193993408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931200"/>
        <c:crosses val="autoZero"/>
        <c:auto val="1"/>
        <c:lblOffset val="100"/>
        <c:baseTimeUnit val="months"/>
      </c:dateAx>
      <c:valAx>
        <c:axId val="193993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934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Indexación</a:t>
            </a:r>
            <a:r>
              <a:rPr lang="es-AR" baseline="0"/>
              <a:t> SSMM-11</a:t>
            </a:r>
            <a:endParaRPr lang="es-A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'Parámetros y resultados'!$BA$6</c:f>
              <c:strCache>
                <c:ptCount val="1"/>
                <c:pt idx="0">
                  <c:v>Índ. Salario</c:v>
                </c:pt>
              </c:strCache>
            </c:strRef>
          </c:tx>
          <c:spPr>
            <a:ln w="15875" cap="rnd">
              <a:solidFill>
                <a:schemeClr val="tx1">
                  <a:lumMod val="65000"/>
                  <a:lumOff val="3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resultados'!$BA$7:$BA$164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100.15258934934886</c:v>
                </c:pt>
                <c:pt idx="2">
                  <c:v>100.7678733802484</c:v>
                </c:pt>
                <c:pt idx="3">
                  <c:v>100.83707345524644</c:v>
                </c:pt>
                <c:pt idx="4">
                  <c:v>101.07688673442917</c:v>
                </c:pt>
                <c:pt idx="5">
                  <c:v>101.29622302112881</c:v>
                </c:pt>
                <c:pt idx="6">
                  <c:v>102.44538237946217</c:v>
                </c:pt>
                <c:pt idx="7">
                  <c:v>102.98940120090208</c:v>
                </c:pt>
                <c:pt idx="8">
                  <c:v>103.39479349177199</c:v>
                </c:pt>
                <c:pt idx="9">
                  <c:v>103.6507843582055</c:v>
                </c:pt>
                <c:pt idx="10">
                  <c:v>104.29011644930708</c:v>
                </c:pt>
                <c:pt idx="11">
                  <c:v>105.3767961034909</c:v>
                </c:pt>
                <c:pt idx="12">
                  <c:v>105.95743651954817</c:v>
                </c:pt>
                <c:pt idx="13">
                  <c:v>106.02344180100482</c:v>
                </c:pt>
                <c:pt idx="14">
                  <c:v>106.70835071658344</c:v>
                </c:pt>
                <c:pt idx="15">
                  <c:v>107.0544324106899</c:v>
                </c:pt>
                <c:pt idx="16">
                  <c:v>107.14600570923545</c:v>
                </c:pt>
                <c:pt idx="17">
                  <c:v>107.11668046908946</c:v>
                </c:pt>
                <c:pt idx="18">
                  <c:v>107.70374878988443</c:v>
                </c:pt>
                <c:pt idx="19">
                  <c:v>108.85990558978887</c:v>
                </c:pt>
                <c:pt idx="20">
                  <c:v>109.41505689735816</c:v>
                </c:pt>
                <c:pt idx="21">
                  <c:v>109.41605832274068</c:v>
                </c:pt>
                <c:pt idx="22">
                  <c:v>109.88903890791725</c:v>
                </c:pt>
                <c:pt idx="23">
                  <c:v>111.18850807678899</c:v>
                </c:pt>
                <c:pt idx="24">
                  <c:v>112.14077650548091</c:v>
                </c:pt>
                <c:pt idx="25">
                  <c:v>112.4023158384076</c:v>
                </c:pt>
                <c:pt idx="26">
                  <c:v>113.3124936751444</c:v>
                </c:pt>
                <c:pt idx="27">
                  <c:v>113.79140991374013</c:v>
                </c:pt>
                <c:pt idx="28">
                  <c:v>114.0831925092028</c:v>
                </c:pt>
                <c:pt idx="29">
                  <c:v>114.19366470896787</c:v>
                </c:pt>
                <c:pt idx="30">
                  <c:v>115.55862901255568</c:v>
                </c:pt>
                <c:pt idx="31">
                  <c:v>115.86639570123289</c:v>
                </c:pt>
                <c:pt idx="32">
                  <c:v>116.55219950728673</c:v>
                </c:pt>
                <c:pt idx="33">
                  <c:v>116.9176366295563</c:v>
                </c:pt>
                <c:pt idx="34">
                  <c:v>117.58283246202473</c:v>
                </c:pt>
                <c:pt idx="35">
                  <c:v>119.16176514128551</c:v>
                </c:pt>
                <c:pt idx="36">
                  <c:v>120.15154012882168</c:v>
                </c:pt>
                <c:pt idx="37">
                  <c:v>120.33811622651835</c:v>
                </c:pt>
                <c:pt idx="38">
                  <c:v>121.30494779542356</c:v>
                </c:pt>
                <c:pt idx="39">
                  <c:v>121.06012765665513</c:v>
                </c:pt>
                <c:pt idx="40">
                  <c:v>121.15226260453187</c:v>
                </c:pt>
                <c:pt idx="41">
                  <c:v>121.41295063627469</c:v>
                </c:pt>
                <c:pt idx="42">
                  <c:v>122.67475688305881</c:v>
                </c:pt>
                <c:pt idx="43">
                  <c:v>122.61502366049204</c:v>
                </c:pt>
                <c:pt idx="44">
                  <c:v>123.44319892261215</c:v>
                </c:pt>
                <c:pt idx="45">
                  <c:v>123.58113031890987</c:v>
                </c:pt>
                <c:pt idx="46">
                  <c:v>124.10315126047904</c:v>
                </c:pt>
                <c:pt idx="47">
                  <c:v>125.35233523120515</c:v>
                </c:pt>
                <c:pt idx="48">
                  <c:v>127.14230016751367</c:v>
                </c:pt>
                <c:pt idx="49">
                  <c:v>126.84665197607595</c:v>
                </c:pt>
                <c:pt idx="50">
                  <c:v>127.85394076999937</c:v>
                </c:pt>
                <c:pt idx="51">
                  <c:v>127.48661351538964</c:v>
                </c:pt>
                <c:pt idx="52">
                  <c:v>127.55392149043445</c:v>
                </c:pt>
                <c:pt idx="53">
                  <c:v>128.05483868209711</c:v>
                </c:pt>
                <c:pt idx="54">
                  <c:v>128.66197941881049</c:v>
                </c:pt>
                <c:pt idx="55">
                  <c:v>129.36323785249951</c:v>
                </c:pt>
                <c:pt idx="56">
                  <c:v>129.67309270290272</c:v>
                </c:pt>
                <c:pt idx="57">
                  <c:v>129.93108159275988</c:v>
                </c:pt>
                <c:pt idx="58">
                  <c:v>130.20740936246128</c:v>
                </c:pt>
                <c:pt idx="59">
                  <c:v>106.02344180100482</c:v>
                </c:pt>
                <c:pt idx="60">
                  <c:v>132.69548282497908</c:v>
                </c:pt>
                <c:pt idx="61">
                  <c:v>132.20653171774202</c:v>
                </c:pt>
                <c:pt idx="62">
                  <c:v>133.29988119561003</c:v>
                </c:pt>
                <c:pt idx="63">
                  <c:v>132.94222261227077</c:v>
                </c:pt>
                <c:pt idx="64">
                  <c:v>133.16051542514876</c:v>
                </c:pt>
                <c:pt idx="65">
                  <c:v>133.66508225206886</c:v>
                </c:pt>
                <c:pt idx="66">
                  <c:v>134.9813157387492</c:v>
                </c:pt>
                <c:pt idx="67">
                  <c:v>135.65545677522843</c:v>
                </c:pt>
                <c:pt idx="68">
                  <c:v>135.84222373840063</c:v>
                </c:pt>
                <c:pt idx="69">
                  <c:v>136.23704853519365</c:v>
                </c:pt>
                <c:pt idx="70">
                  <c:v>137.03170285957057</c:v>
                </c:pt>
                <c:pt idx="71">
                  <c:v>138.03191010293557</c:v>
                </c:pt>
                <c:pt idx="72">
                  <c:v>139.11599594309271</c:v>
                </c:pt>
                <c:pt idx="73">
                  <c:v>138.59252218227772</c:v>
                </c:pt>
                <c:pt idx="74">
                  <c:v>139.3031197857778</c:v>
                </c:pt>
                <c:pt idx="75">
                  <c:v>139.69635778372944</c:v>
                </c:pt>
                <c:pt idx="76">
                  <c:v>139.50928342344184</c:v>
                </c:pt>
                <c:pt idx="77">
                  <c:v>139.73904708468365</c:v>
                </c:pt>
                <c:pt idx="78">
                  <c:v>140.44716949064707</c:v>
                </c:pt>
                <c:pt idx="79">
                  <c:v>140.5193393513965</c:v>
                </c:pt>
                <c:pt idx="80">
                  <c:v>141.87301146032897</c:v>
                </c:pt>
                <c:pt idx="81">
                  <c:v>141.79819071376824</c:v>
                </c:pt>
                <c:pt idx="82">
                  <c:v>142.56745513356225</c:v>
                </c:pt>
                <c:pt idx="83">
                  <c:v>143.26307077068486</c:v>
                </c:pt>
                <c:pt idx="84">
                  <c:v>144.39716175221832</c:v>
                </c:pt>
                <c:pt idx="85">
                  <c:v>144.60389532291191</c:v>
                </c:pt>
                <c:pt idx="86">
                  <c:v>145.90458615129867</c:v>
                </c:pt>
                <c:pt idx="87">
                  <c:v>146.81187997813078</c:v>
                </c:pt>
                <c:pt idx="88">
                  <c:v>146.69600704204305</c:v>
                </c:pt>
                <c:pt idx="89">
                  <c:v>146.54630723623677</c:v>
                </c:pt>
                <c:pt idx="90">
                  <c:v>147.51959559559629</c:v>
                </c:pt>
                <c:pt idx="91">
                  <c:v>147.8317245878614</c:v>
                </c:pt>
                <c:pt idx="92">
                  <c:v>148.13205451960562</c:v>
                </c:pt>
                <c:pt idx="93">
                  <c:v>148.1340082360181</c:v>
                </c:pt>
                <c:pt idx="94">
                  <c:v>148.51739274903616</c:v>
                </c:pt>
                <c:pt idx="95">
                  <c:v>149.87170904015946</c:v>
                </c:pt>
                <c:pt idx="96">
                  <c:v>151.15801920141681</c:v>
                </c:pt>
                <c:pt idx="97">
                  <c:v>151.03510641716224</c:v>
                </c:pt>
                <c:pt idx="98">
                  <c:v>152.70278848331208</c:v>
                </c:pt>
                <c:pt idx="99">
                  <c:v>150.74819260078291</c:v>
                </c:pt>
                <c:pt idx="100">
                  <c:v>150.51696222983557</c:v>
                </c:pt>
                <c:pt idx="101">
                  <c:v>150.58386149395153</c:v>
                </c:pt>
                <c:pt idx="102">
                  <c:v>151.7055888596341</c:v>
                </c:pt>
                <c:pt idx="103">
                  <c:v>152.02993626868269</c:v>
                </c:pt>
                <c:pt idx="104">
                  <c:v>153.55415786096432</c:v>
                </c:pt>
                <c:pt idx="105">
                  <c:v>154.08844184189425</c:v>
                </c:pt>
                <c:pt idx="106">
                  <c:v>155.34766762071098</c:v>
                </c:pt>
                <c:pt idx="107">
                  <c:v>155.90949462767085</c:v>
                </c:pt>
                <c:pt idx="108">
                  <c:v>157.71566847989547</c:v>
                </c:pt>
                <c:pt idx="109">
                  <c:v>157.34316522834854</c:v>
                </c:pt>
                <c:pt idx="110">
                  <c:v>159.36989284515886</c:v>
                </c:pt>
                <c:pt idx="111">
                  <c:v>159.51662536272951</c:v>
                </c:pt>
                <c:pt idx="112">
                  <c:v>158.91902955669835</c:v>
                </c:pt>
                <c:pt idx="113">
                  <c:v>159.55665636160836</c:v>
                </c:pt>
                <c:pt idx="114">
                  <c:v>161.65943738116357</c:v>
                </c:pt>
                <c:pt idx="115">
                  <c:v>161.77077535290437</c:v>
                </c:pt>
                <c:pt idx="116">
                  <c:v>162.34626952220125</c:v>
                </c:pt>
                <c:pt idx="117">
                  <c:v>163.26923809226588</c:v>
                </c:pt>
                <c:pt idx="118">
                  <c:v>164.46291466534979</c:v>
                </c:pt>
                <c:pt idx="119">
                  <c:v>166.57909080075757</c:v>
                </c:pt>
                <c:pt idx="120">
                  <c:v>169.628858409337</c:v>
                </c:pt>
                <c:pt idx="121">
                  <c:v>169.35411939707015</c:v>
                </c:pt>
                <c:pt idx="122">
                  <c:v>171.35743342961069</c:v>
                </c:pt>
                <c:pt idx="123">
                  <c:v>172.43306148612797</c:v>
                </c:pt>
                <c:pt idx="124">
                  <c:v>174.28883697836451</c:v>
                </c:pt>
                <c:pt idx="125">
                  <c:v>175.60245422288961</c:v>
                </c:pt>
                <c:pt idx="126">
                  <c:v>177.67165900886121</c:v>
                </c:pt>
                <c:pt idx="127">
                  <c:v>179.67914120750933</c:v>
                </c:pt>
                <c:pt idx="128">
                  <c:v>180.34311662386907</c:v>
                </c:pt>
                <c:pt idx="129">
                  <c:v>181.14147937837237</c:v>
                </c:pt>
                <c:pt idx="130">
                  <c:v>182.15556733271271</c:v>
                </c:pt>
                <c:pt idx="131">
                  <c:v>184.65279362633623</c:v>
                </c:pt>
                <c:pt idx="132">
                  <c:v>188.61161608419968</c:v>
                </c:pt>
                <c:pt idx="133">
                  <c:v>188.28859552005594</c:v>
                </c:pt>
                <c:pt idx="134">
                  <c:v>190.52314468476828</c:v>
                </c:pt>
                <c:pt idx="135">
                  <c:v>191.09173577937767</c:v>
                </c:pt>
                <c:pt idx="136">
                  <c:v>192.28061333079708</c:v>
                </c:pt>
                <c:pt idx="137">
                  <c:v>193.56985068219277</c:v>
                </c:pt>
                <c:pt idx="138">
                  <c:v>194.32022668461028</c:v>
                </c:pt>
                <c:pt idx="139">
                  <c:v>194.11870116930621</c:v>
                </c:pt>
                <c:pt idx="140">
                  <c:v>196.39205480758207</c:v>
                </c:pt>
                <c:pt idx="141">
                  <c:v>196.93578300239145</c:v>
                </c:pt>
                <c:pt idx="142">
                  <c:v>197.24053781162496</c:v>
                </c:pt>
                <c:pt idx="143">
                  <c:v>198.80763914407476</c:v>
                </c:pt>
                <c:pt idx="144">
                  <c:v>201.22185169841123</c:v>
                </c:pt>
                <c:pt idx="145">
                  <c:v>201.11609936951425</c:v>
                </c:pt>
                <c:pt idx="146">
                  <c:v>202.46330775317492</c:v>
                </c:pt>
                <c:pt idx="147">
                  <c:v>203.31486012450785</c:v>
                </c:pt>
                <c:pt idx="148">
                  <c:v>204.15427310043799</c:v>
                </c:pt>
                <c:pt idx="149">
                  <c:v>206.6018221478538</c:v>
                </c:pt>
                <c:pt idx="150">
                  <c:v>209.91749299628756</c:v>
                </c:pt>
                <c:pt idx="151">
                  <c:v>210.72122704729699</c:v>
                </c:pt>
                <c:pt idx="152">
                  <c:v>212.15408120252644</c:v>
                </c:pt>
                <c:pt idx="153">
                  <c:v>212.40130020195664</c:v>
                </c:pt>
                <c:pt idx="154">
                  <c:v>212.92328662557568</c:v>
                </c:pt>
                <c:pt idx="155">
                  <c:v>214.40921151845154</c:v>
                </c:pt>
                <c:pt idx="156">
                  <c:v>217.87536801377487</c:v>
                </c:pt>
                <c:pt idx="157">
                  <c:v>217.83137115593422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9A-4722-B530-A841C632BD04}"/>
            </c:ext>
          </c:extLst>
        </c:ser>
        <c:ser>
          <c:idx val="1"/>
          <c:order val="1"/>
          <c:tx>
            <c:strRef>
              <c:f>'Parámetros y resultados'!$BB$6</c:f>
              <c:strCache>
                <c:ptCount val="1"/>
                <c:pt idx="0">
                  <c:v>IPC</c:v>
                </c:pt>
              </c:strCache>
            </c:strRef>
          </c:tx>
          <c:spPr>
            <a:ln w="15875" cap="rnd">
              <a:solidFill>
                <a:schemeClr val="accent5">
                  <a:lumMod val="40000"/>
                  <a:lumOff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resultados'!$BB$7:$BB$164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100.38904198411412</c:v>
                </c:pt>
                <c:pt idx="2">
                  <c:v>100.55114281082834</c:v>
                </c:pt>
                <c:pt idx="3">
                  <c:v>100.5997730588426</c:v>
                </c:pt>
                <c:pt idx="4">
                  <c:v>100.63219322418544</c:v>
                </c:pt>
                <c:pt idx="5">
                  <c:v>100.34041173609987</c:v>
                </c:pt>
                <c:pt idx="6">
                  <c:v>100.32420165342843</c:v>
                </c:pt>
                <c:pt idx="7">
                  <c:v>100.55114281082834</c:v>
                </c:pt>
                <c:pt idx="8">
                  <c:v>101.31301669638515</c:v>
                </c:pt>
                <c:pt idx="9">
                  <c:v>101.88036958988491</c:v>
                </c:pt>
                <c:pt idx="10">
                  <c:v>101.42648727508509</c:v>
                </c:pt>
                <c:pt idx="11">
                  <c:v>101.39406710974225</c:v>
                </c:pt>
                <c:pt idx="12">
                  <c:v>101.58858810179932</c:v>
                </c:pt>
                <c:pt idx="13">
                  <c:v>101.70205868049929</c:v>
                </c:pt>
                <c:pt idx="14">
                  <c:v>102.09110066461339</c:v>
                </c:pt>
                <c:pt idx="15">
                  <c:v>101.60479818447075</c:v>
                </c:pt>
                <c:pt idx="16">
                  <c:v>101.58858810179932</c:v>
                </c:pt>
                <c:pt idx="17">
                  <c:v>102.23699140865618</c:v>
                </c:pt>
                <c:pt idx="18">
                  <c:v>102.51256281407035</c:v>
                </c:pt>
                <c:pt idx="19">
                  <c:v>102.75571405414168</c:v>
                </c:pt>
                <c:pt idx="20">
                  <c:v>103.30685686497002</c:v>
                </c:pt>
                <c:pt idx="21">
                  <c:v>103.45274760901282</c:v>
                </c:pt>
                <c:pt idx="22">
                  <c:v>103.84178959312693</c:v>
                </c:pt>
                <c:pt idx="23">
                  <c:v>104.45777273464094</c:v>
                </c:pt>
                <c:pt idx="24">
                  <c:v>104.65229372669802</c:v>
                </c:pt>
                <c:pt idx="25">
                  <c:v>105.15480628951208</c:v>
                </c:pt>
                <c:pt idx="26">
                  <c:v>106.03015075376885</c:v>
                </c:pt>
                <c:pt idx="27">
                  <c:v>106.69476414329712</c:v>
                </c:pt>
                <c:pt idx="28">
                  <c:v>107.05138596206842</c:v>
                </c:pt>
                <c:pt idx="29">
                  <c:v>107.11622629275411</c:v>
                </c:pt>
                <c:pt idx="30">
                  <c:v>107.35937753282543</c:v>
                </c:pt>
                <c:pt idx="31">
                  <c:v>107.69978926892527</c:v>
                </c:pt>
                <c:pt idx="32">
                  <c:v>108.60755389852488</c:v>
                </c:pt>
                <c:pt idx="33">
                  <c:v>109.7422596855244</c:v>
                </c:pt>
                <c:pt idx="34">
                  <c:v>109.75846976819581</c:v>
                </c:pt>
                <c:pt idx="35">
                  <c:v>109.30458745339602</c:v>
                </c:pt>
                <c:pt idx="36">
                  <c:v>109.40184794942454</c:v>
                </c:pt>
                <c:pt idx="37">
                  <c:v>109.77467985086724</c:v>
                </c:pt>
                <c:pt idx="38">
                  <c:v>110.47171340573838</c:v>
                </c:pt>
                <c:pt idx="39">
                  <c:v>111.10390662992383</c:v>
                </c:pt>
                <c:pt idx="40">
                  <c:v>111.29842762198088</c:v>
                </c:pt>
                <c:pt idx="41">
                  <c:v>111.8495704328092</c:v>
                </c:pt>
                <c:pt idx="42">
                  <c:v>112.31966283028045</c:v>
                </c:pt>
                <c:pt idx="43">
                  <c:v>113.08153671583727</c:v>
                </c:pt>
                <c:pt idx="44">
                  <c:v>113.648889609337</c:v>
                </c:pt>
                <c:pt idx="45">
                  <c:v>114.11898200680825</c:v>
                </c:pt>
                <c:pt idx="46">
                  <c:v>114.0865618414654</c:v>
                </c:pt>
                <c:pt idx="47">
                  <c:v>114.10277192413683</c:v>
                </c:pt>
                <c:pt idx="48">
                  <c:v>114.63770465229372</c:v>
                </c:pt>
                <c:pt idx="49">
                  <c:v>114.94569622305073</c:v>
                </c:pt>
                <c:pt idx="50">
                  <c:v>115.38336845517914</c:v>
                </c:pt>
                <c:pt idx="51">
                  <c:v>115.77241043929325</c:v>
                </c:pt>
                <c:pt idx="52">
                  <c:v>116.03177176203599</c:v>
                </c:pt>
                <c:pt idx="53">
                  <c:v>116.5504944075215</c:v>
                </c:pt>
                <c:pt idx="54">
                  <c:v>116.82606581293564</c:v>
                </c:pt>
                <c:pt idx="55">
                  <c:v>116.89090614362134</c:v>
                </c:pt>
                <c:pt idx="56">
                  <c:v>117.16647754903551</c:v>
                </c:pt>
                <c:pt idx="57">
                  <c:v>117.36099854109257</c:v>
                </c:pt>
                <c:pt idx="58">
                  <c:v>117.42583887177824</c:v>
                </c:pt>
                <c:pt idx="59">
                  <c:v>101.70205868049929</c:v>
                </c:pt>
                <c:pt idx="60">
                  <c:v>117.81488085589238</c:v>
                </c:pt>
                <c:pt idx="61">
                  <c:v>118.10666234397796</c:v>
                </c:pt>
                <c:pt idx="62">
                  <c:v>118.56054465877777</c:v>
                </c:pt>
                <c:pt idx="63">
                  <c:v>118.83611606419193</c:v>
                </c:pt>
                <c:pt idx="64">
                  <c:v>118.98200680823474</c:v>
                </c:pt>
                <c:pt idx="65">
                  <c:v>118.52812449343493</c:v>
                </c:pt>
                <c:pt idx="66">
                  <c:v>118.8036958988491</c:v>
                </c:pt>
                <c:pt idx="67">
                  <c:v>119.04684713892041</c:v>
                </c:pt>
                <c:pt idx="68">
                  <c:v>118.86853622953477</c:v>
                </c:pt>
                <c:pt idx="69">
                  <c:v>119.56556978440591</c:v>
                </c:pt>
                <c:pt idx="70">
                  <c:v>119.67904036310586</c:v>
                </c:pt>
                <c:pt idx="71">
                  <c:v>119.84114118982008</c:v>
                </c:pt>
                <c:pt idx="72">
                  <c:v>120.3922840006484</c:v>
                </c:pt>
                <c:pt idx="73">
                  <c:v>120.45712433133411</c:v>
                </c:pt>
                <c:pt idx="74">
                  <c:v>120.70027557140541</c:v>
                </c:pt>
                <c:pt idx="75">
                  <c:v>121.08931755551954</c:v>
                </c:pt>
                <c:pt idx="76">
                  <c:v>121.41351920894799</c:v>
                </c:pt>
                <c:pt idx="77">
                  <c:v>121.54319987031934</c:v>
                </c:pt>
                <c:pt idx="78">
                  <c:v>121.98087210244772</c:v>
                </c:pt>
                <c:pt idx="79">
                  <c:v>122.19160317717621</c:v>
                </c:pt>
                <c:pt idx="80">
                  <c:v>122.59685524396173</c:v>
                </c:pt>
                <c:pt idx="81">
                  <c:v>123.05073755876154</c:v>
                </c:pt>
                <c:pt idx="82">
                  <c:v>123.05073755876154</c:v>
                </c:pt>
                <c:pt idx="83">
                  <c:v>122.92105689739017</c:v>
                </c:pt>
                <c:pt idx="84">
                  <c:v>123.05073755876154</c:v>
                </c:pt>
                <c:pt idx="85">
                  <c:v>123.11557788944725</c:v>
                </c:pt>
                <c:pt idx="86">
                  <c:v>123.69914086561842</c:v>
                </c:pt>
                <c:pt idx="87">
                  <c:v>124.02334251904685</c:v>
                </c:pt>
                <c:pt idx="88">
                  <c:v>124.76900632193224</c:v>
                </c:pt>
                <c:pt idx="89">
                  <c:v>124.83384665261794</c:v>
                </c:pt>
                <c:pt idx="90">
                  <c:v>125.10941805803211</c:v>
                </c:pt>
                <c:pt idx="91">
                  <c:v>125.336359215432</c:v>
                </c:pt>
                <c:pt idx="92">
                  <c:v>125.35256929810342</c:v>
                </c:pt>
                <c:pt idx="93">
                  <c:v>126.37380450640299</c:v>
                </c:pt>
                <c:pt idx="94">
                  <c:v>126.48727508510294</c:v>
                </c:pt>
                <c:pt idx="95">
                  <c:v>126.60074566380288</c:v>
                </c:pt>
                <c:pt idx="96">
                  <c:v>127.33019938401686</c:v>
                </c:pt>
                <c:pt idx="97">
                  <c:v>127.89755227751662</c:v>
                </c:pt>
                <c:pt idx="98">
                  <c:v>128.31901442697358</c:v>
                </c:pt>
                <c:pt idx="99">
                  <c:v>128.27038417895932</c:v>
                </c:pt>
                <c:pt idx="100">
                  <c:v>128.20554384827363</c:v>
                </c:pt>
                <c:pt idx="101">
                  <c:v>128.10828335224511</c:v>
                </c:pt>
                <c:pt idx="102">
                  <c:v>128.23796401361648</c:v>
                </c:pt>
                <c:pt idx="103">
                  <c:v>128.41627492300211</c:v>
                </c:pt>
                <c:pt idx="104">
                  <c:v>129.22677905657318</c:v>
                </c:pt>
                <c:pt idx="105">
                  <c:v>130.11833360350138</c:v>
                </c:pt>
                <c:pt idx="106">
                  <c:v>129.94002269411573</c:v>
                </c:pt>
                <c:pt idx="107">
                  <c:v>130.37769492624415</c:v>
                </c:pt>
                <c:pt idx="108">
                  <c:v>131.28545955584374</c:v>
                </c:pt>
                <c:pt idx="109">
                  <c:v>131.52861079591506</c:v>
                </c:pt>
                <c:pt idx="110">
                  <c:v>132.03112335872913</c:v>
                </c:pt>
                <c:pt idx="111">
                  <c:v>132.51742583887179</c:v>
                </c:pt>
                <c:pt idx="112">
                  <c:v>132.87404765764305</c:v>
                </c:pt>
                <c:pt idx="113">
                  <c:v>132.98751823634302</c:v>
                </c:pt>
                <c:pt idx="114">
                  <c:v>134.05738369265686</c:v>
                </c:pt>
                <c:pt idx="115">
                  <c:v>134.54368617279948</c:v>
                </c:pt>
                <c:pt idx="116">
                  <c:v>136.13227427459881</c:v>
                </c:pt>
                <c:pt idx="117">
                  <c:v>137.94780353379801</c:v>
                </c:pt>
                <c:pt idx="118">
                  <c:v>138.64483708866914</c:v>
                </c:pt>
                <c:pt idx="119">
                  <c:v>139.73091262765439</c:v>
                </c:pt>
                <c:pt idx="120">
                  <c:v>141.40055114281085</c:v>
                </c:pt>
                <c:pt idx="121">
                  <c:v>141.80580320959638</c:v>
                </c:pt>
                <c:pt idx="122">
                  <c:v>144.44804668503809</c:v>
                </c:pt>
                <c:pt idx="123">
                  <c:v>146.45809693629437</c:v>
                </c:pt>
                <c:pt idx="124">
                  <c:v>148.20878586480794</c:v>
                </c:pt>
                <c:pt idx="125">
                  <c:v>149.60285297455019</c:v>
                </c:pt>
                <c:pt idx="126">
                  <c:v>151.66153347382073</c:v>
                </c:pt>
                <c:pt idx="127">
                  <c:v>153.49327281569137</c:v>
                </c:pt>
                <c:pt idx="128">
                  <c:v>154.82249959474794</c:v>
                </c:pt>
                <c:pt idx="129">
                  <c:v>155.61679364564759</c:v>
                </c:pt>
                <c:pt idx="130">
                  <c:v>157.14054141676124</c:v>
                </c:pt>
                <c:pt idx="131">
                  <c:v>157.5782136488896</c:v>
                </c:pt>
                <c:pt idx="132">
                  <c:v>158.85881017993194</c:v>
                </c:pt>
                <c:pt idx="133">
                  <c:v>158.74533960123199</c:v>
                </c:pt>
                <c:pt idx="134">
                  <c:v>160.47981844707408</c:v>
                </c:pt>
                <c:pt idx="135">
                  <c:v>160.96612092721674</c:v>
                </c:pt>
                <c:pt idx="136">
                  <c:v>161.14443183660237</c:v>
                </c:pt>
                <c:pt idx="137">
                  <c:v>160.90128059653105</c:v>
                </c:pt>
                <c:pt idx="138">
                  <c:v>161.46863349003081</c:v>
                </c:pt>
                <c:pt idx="139">
                  <c:v>161.64694439941644</c:v>
                </c:pt>
                <c:pt idx="140">
                  <c:v>162.7330199384017</c:v>
                </c:pt>
                <c:pt idx="141">
                  <c:v>163.46247365861569</c:v>
                </c:pt>
                <c:pt idx="142">
                  <c:v>164.67822985897229</c:v>
                </c:pt>
                <c:pt idx="143">
                  <c:v>163.78667531204411</c:v>
                </c:pt>
                <c:pt idx="144">
                  <c:v>164.88896093370076</c:v>
                </c:pt>
                <c:pt idx="145">
                  <c:v>165.86156589398607</c:v>
                </c:pt>
                <c:pt idx="146">
                  <c:v>166.47754903550009</c:v>
                </c:pt>
                <c:pt idx="147">
                  <c:v>167.35289349975685</c:v>
                </c:pt>
                <c:pt idx="148">
                  <c:v>167.80677581455666</c:v>
                </c:pt>
                <c:pt idx="149">
                  <c:v>167.64467498784245</c:v>
                </c:pt>
                <c:pt idx="150">
                  <c:v>168.89285135354191</c:v>
                </c:pt>
                <c:pt idx="151">
                  <c:v>169.31431350299889</c:v>
                </c:pt>
                <c:pt idx="152">
                  <c:v>169.46020424704167</c:v>
                </c:pt>
                <c:pt idx="153">
                  <c:v>171.11363267952669</c:v>
                </c:pt>
                <c:pt idx="154">
                  <c:v>171.55130491165505</c:v>
                </c:pt>
                <c:pt idx="155">
                  <c:v>171.21089317555521</c:v>
                </c:pt>
                <c:pt idx="156">
                  <c:v>173.02642243475441</c:v>
                </c:pt>
                <c:pt idx="157">
                  <c:v>173.70724590695411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9A-4722-B530-A841C632BD04}"/>
            </c:ext>
          </c:extLst>
        </c:ser>
        <c:ser>
          <c:idx val="2"/>
          <c:order val="2"/>
          <c:tx>
            <c:strRef>
              <c:f>'Parámetros y resultados'!$BC$6</c:f>
              <c:strCache>
                <c:ptCount val="1"/>
                <c:pt idx="0">
                  <c:v>IPP-Industria Gral</c:v>
                </c:pt>
              </c:strCache>
            </c:strRef>
          </c:tx>
          <c:spPr>
            <a:ln w="15875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resultados'!$BC$7:$BC$164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102.16937008657578</c:v>
                </c:pt>
                <c:pt idx="2">
                  <c:v>102.42810229873621</c:v>
                </c:pt>
                <c:pt idx="3">
                  <c:v>100.37814707931139</c:v>
                </c:pt>
                <c:pt idx="4">
                  <c:v>99.213852124589522</c:v>
                </c:pt>
                <c:pt idx="5">
                  <c:v>95.621454871131462</c:v>
                </c:pt>
                <c:pt idx="6">
                  <c:v>96.178724251169285</c:v>
                </c:pt>
                <c:pt idx="7">
                  <c:v>94.815404517862476</c:v>
                </c:pt>
                <c:pt idx="8">
                  <c:v>98.3580455766743</c:v>
                </c:pt>
                <c:pt idx="9">
                  <c:v>98.746143894914923</c:v>
                </c:pt>
                <c:pt idx="10">
                  <c:v>96.069260622947567</c:v>
                </c:pt>
                <c:pt idx="11">
                  <c:v>98.208776992735608</c:v>
                </c:pt>
                <c:pt idx="12">
                  <c:v>98.945168673499865</c:v>
                </c:pt>
                <c:pt idx="13">
                  <c:v>99.283510797094237</c:v>
                </c:pt>
                <c:pt idx="14">
                  <c:v>96.437456463329681</c:v>
                </c:pt>
                <c:pt idx="15">
                  <c:v>92.646034431286694</c:v>
                </c:pt>
                <c:pt idx="16">
                  <c:v>92.924669121305598</c:v>
                </c:pt>
                <c:pt idx="17">
                  <c:v>92.546522041994223</c:v>
                </c:pt>
                <c:pt idx="18">
                  <c:v>91.81013036122998</c:v>
                </c:pt>
                <c:pt idx="19">
                  <c:v>93.979500447805748</c:v>
                </c:pt>
                <c:pt idx="20">
                  <c:v>93.800378147079329</c:v>
                </c:pt>
                <c:pt idx="21">
                  <c:v>94.029256642451983</c:v>
                </c:pt>
                <c:pt idx="22">
                  <c:v>93.899890536371771</c:v>
                </c:pt>
                <c:pt idx="23">
                  <c:v>95.502040003980511</c:v>
                </c:pt>
                <c:pt idx="24">
                  <c:v>96.248382923674001</c:v>
                </c:pt>
                <c:pt idx="25">
                  <c:v>95.999601950442838</c:v>
                </c:pt>
                <c:pt idx="26">
                  <c:v>93.19335257239527</c:v>
                </c:pt>
                <c:pt idx="27">
                  <c:v>93.203303811324517</c:v>
                </c:pt>
                <c:pt idx="28">
                  <c:v>94.815404517862476</c:v>
                </c:pt>
                <c:pt idx="29">
                  <c:v>94.138720270673687</c:v>
                </c:pt>
                <c:pt idx="30">
                  <c:v>96.566822569409908</c:v>
                </c:pt>
                <c:pt idx="31">
                  <c:v>96.427505224400448</c:v>
                </c:pt>
                <c:pt idx="32">
                  <c:v>95.750820977211674</c:v>
                </c:pt>
                <c:pt idx="33">
                  <c:v>94.258135137824667</c:v>
                </c:pt>
                <c:pt idx="34">
                  <c:v>93.949646731018007</c:v>
                </c:pt>
                <c:pt idx="35">
                  <c:v>92.39725345805553</c:v>
                </c:pt>
                <c:pt idx="36">
                  <c:v>88.914319832819189</c:v>
                </c:pt>
                <c:pt idx="37">
                  <c:v>87.929147178823769</c:v>
                </c:pt>
                <c:pt idx="38">
                  <c:v>89.809931336451385</c:v>
                </c:pt>
                <c:pt idx="39">
                  <c:v>91.252860981192157</c:v>
                </c:pt>
                <c:pt idx="40">
                  <c:v>93.253060005970738</c:v>
                </c:pt>
                <c:pt idx="41">
                  <c:v>91.213056025475169</c:v>
                </c:pt>
                <c:pt idx="42">
                  <c:v>88.695392576375752</c:v>
                </c:pt>
                <c:pt idx="43">
                  <c:v>86.26729027763956</c:v>
                </c:pt>
                <c:pt idx="44">
                  <c:v>87.600756294158629</c:v>
                </c:pt>
                <c:pt idx="45">
                  <c:v>87.481341427007663</c:v>
                </c:pt>
                <c:pt idx="46">
                  <c:v>84.665140810030849</c:v>
                </c:pt>
                <c:pt idx="47">
                  <c:v>82.535575679172055</c:v>
                </c:pt>
                <c:pt idx="48">
                  <c:v>82.008160015921987</c:v>
                </c:pt>
                <c:pt idx="49">
                  <c:v>82.863966563837195</c:v>
                </c:pt>
                <c:pt idx="50">
                  <c:v>84.874116827545038</c:v>
                </c:pt>
                <c:pt idx="51">
                  <c:v>84.963677977908247</c:v>
                </c:pt>
                <c:pt idx="52">
                  <c:v>84.615384615384627</c:v>
                </c:pt>
                <c:pt idx="53">
                  <c:v>83.749626828540158</c:v>
                </c:pt>
                <c:pt idx="54">
                  <c:v>84.983580455766756</c:v>
                </c:pt>
                <c:pt idx="55">
                  <c:v>84.257140013931746</c:v>
                </c:pt>
                <c:pt idx="56">
                  <c:v>83.918797890337345</c:v>
                </c:pt>
                <c:pt idx="57">
                  <c:v>84.048163996417557</c:v>
                </c:pt>
                <c:pt idx="58">
                  <c:v>89.192954522838093</c:v>
                </c:pt>
                <c:pt idx="59">
                  <c:v>99.283510797094237</c:v>
                </c:pt>
                <c:pt idx="60">
                  <c:v>91.849935316946969</c:v>
                </c:pt>
                <c:pt idx="61">
                  <c:v>91.55139814906957</c:v>
                </c:pt>
                <c:pt idx="62">
                  <c:v>92.198228679470603</c:v>
                </c:pt>
                <c:pt idx="63">
                  <c:v>91.183202308687427</c:v>
                </c:pt>
                <c:pt idx="64">
                  <c:v>91.820081600159227</c:v>
                </c:pt>
                <c:pt idx="65">
                  <c:v>91.81013036122998</c:v>
                </c:pt>
                <c:pt idx="66">
                  <c:v>93.342621156333962</c:v>
                </c:pt>
                <c:pt idx="67">
                  <c:v>95.372673897900299</c:v>
                </c:pt>
                <c:pt idx="68">
                  <c:v>94.815404517862476</c:v>
                </c:pt>
                <c:pt idx="69">
                  <c:v>97.163896905164705</c:v>
                </c:pt>
                <c:pt idx="70">
                  <c:v>98.188874514877114</c:v>
                </c:pt>
                <c:pt idx="71">
                  <c:v>98.596875310976216</c:v>
                </c:pt>
                <c:pt idx="72">
                  <c:v>97.95999601950443</c:v>
                </c:pt>
                <c:pt idx="73">
                  <c:v>97.183799383023185</c:v>
                </c:pt>
                <c:pt idx="74">
                  <c:v>96.626530002985362</c:v>
                </c:pt>
                <c:pt idx="75">
                  <c:v>96.835506020499565</c:v>
                </c:pt>
                <c:pt idx="76">
                  <c:v>99.293462036023499</c:v>
                </c:pt>
                <c:pt idx="77">
                  <c:v>101.13444123793411</c:v>
                </c:pt>
                <c:pt idx="78">
                  <c:v>98.278435665240337</c:v>
                </c:pt>
                <c:pt idx="79">
                  <c:v>96.865359737287307</c:v>
                </c:pt>
                <c:pt idx="80">
                  <c:v>99.233754602448016</c:v>
                </c:pt>
                <c:pt idx="81">
                  <c:v>100.08956115036322</c:v>
                </c:pt>
                <c:pt idx="82">
                  <c:v>99.850731416061308</c:v>
                </c:pt>
                <c:pt idx="83">
                  <c:v>99.532291770325415</c:v>
                </c:pt>
                <c:pt idx="84">
                  <c:v>97.79082495770723</c:v>
                </c:pt>
                <c:pt idx="85">
                  <c:v>98.517265399542254</c:v>
                </c:pt>
                <c:pt idx="86">
                  <c:v>100.55726938003782</c:v>
                </c:pt>
                <c:pt idx="87">
                  <c:v>100.43785451288687</c:v>
                </c:pt>
                <c:pt idx="88">
                  <c:v>100.42790327395761</c:v>
                </c:pt>
                <c:pt idx="89">
                  <c:v>99.482535575679179</c:v>
                </c:pt>
                <c:pt idx="90">
                  <c:v>99.562145487113156</c:v>
                </c:pt>
                <c:pt idx="91">
                  <c:v>98.835705045278132</c:v>
                </c:pt>
                <c:pt idx="92">
                  <c:v>99.502438053537674</c:v>
                </c:pt>
                <c:pt idx="93">
                  <c:v>99.820877699273566</c:v>
                </c:pt>
                <c:pt idx="94">
                  <c:v>104.80644840282616</c:v>
                </c:pt>
                <c:pt idx="95">
                  <c:v>105.6224499950244</c:v>
                </c:pt>
                <c:pt idx="96">
                  <c:v>104.91591203104788</c:v>
                </c:pt>
                <c:pt idx="97">
                  <c:v>103.69190964275052</c:v>
                </c:pt>
                <c:pt idx="98">
                  <c:v>102.34849238730222</c:v>
                </c:pt>
                <c:pt idx="99">
                  <c:v>102.20917504229277</c:v>
                </c:pt>
                <c:pt idx="100">
                  <c:v>101.33346601651907</c:v>
                </c:pt>
                <c:pt idx="101">
                  <c:v>103.56254353667032</c:v>
                </c:pt>
                <c:pt idx="102">
                  <c:v>108.01074733804359</c:v>
                </c:pt>
                <c:pt idx="103">
                  <c:v>109.82187282316649</c:v>
                </c:pt>
                <c:pt idx="104">
                  <c:v>110.76724052144493</c:v>
                </c:pt>
                <c:pt idx="105">
                  <c:v>112.60821972335555</c:v>
                </c:pt>
                <c:pt idx="106">
                  <c:v>113.30480644840284</c:v>
                </c:pt>
                <c:pt idx="107">
                  <c:v>116.40959299432781</c:v>
                </c:pt>
                <c:pt idx="108">
                  <c:v>117.72315653298837</c:v>
                </c:pt>
                <c:pt idx="109">
                  <c:v>121.88277440541349</c:v>
                </c:pt>
                <c:pt idx="110">
                  <c:v>126.97780873718779</c:v>
                </c:pt>
                <c:pt idx="111">
                  <c:v>128.18190864762664</c:v>
                </c:pt>
                <c:pt idx="112">
                  <c:v>136.19265598567023</c:v>
                </c:pt>
                <c:pt idx="113">
                  <c:v>135.04826350880685</c:v>
                </c:pt>
                <c:pt idx="114">
                  <c:v>137.56592695790627</c:v>
                </c:pt>
                <c:pt idx="115">
                  <c:v>141.30759279530304</c:v>
                </c:pt>
                <c:pt idx="116">
                  <c:v>141.03890934421335</c:v>
                </c:pt>
                <c:pt idx="117">
                  <c:v>148.52224101900688</c:v>
                </c:pt>
                <c:pt idx="118">
                  <c:v>148.69141208080404</c:v>
                </c:pt>
                <c:pt idx="119">
                  <c:v>153.10976216538961</c:v>
                </c:pt>
                <c:pt idx="120">
                  <c:v>153.22917703254055</c:v>
                </c:pt>
                <c:pt idx="121">
                  <c:v>157.05045278137129</c:v>
                </c:pt>
                <c:pt idx="122">
                  <c:v>158.55308985968753</c:v>
                </c:pt>
                <c:pt idx="123">
                  <c:v>161.8270474674097</c:v>
                </c:pt>
                <c:pt idx="124">
                  <c:v>162.86197631605134</c:v>
                </c:pt>
                <c:pt idx="125">
                  <c:v>164.71290675689124</c:v>
                </c:pt>
                <c:pt idx="126">
                  <c:v>166.50412976415564</c:v>
                </c:pt>
                <c:pt idx="127">
                  <c:v>165.62842073838192</c:v>
                </c:pt>
                <c:pt idx="128">
                  <c:v>165.40949348193851</c:v>
                </c:pt>
                <c:pt idx="129">
                  <c:v>168.88247586824562</c:v>
                </c:pt>
                <c:pt idx="130">
                  <c:v>168.81281719574085</c:v>
                </c:pt>
                <c:pt idx="131">
                  <c:v>157.75699074534782</c:v>
                </c:pt>
                <c:pt idx="132">
                  <c:v>157.8366006567818</c:v>
                </c:pt>
                <c:pt idx="133">
                  <c:v>154.55269181013037</c:v>
                </c:pt>
                <c:pt idx="134">
                  <c:v>155.56771818091354</c:v>
                </c:pt>
                <c:pt idx="135">
                  <c:v>154.9208876505125</c:v>
                </c:pt>
                <c:pt idx="136">
                  <c:v>148.19385013434172</c:v>
                </c:pt>
                <c:pt idx="137">
                  <c:v>149.08946163797393</c:v>
                </c:pt>
                <c:pt idx="138">
                  <c:v>151.26878296347894</c:v>
                </c:pt>
                <c:pt idx="139">
                  <c:v>154.5626430490596</c:v>
                </c:pt>
                <c:pt idx="140">
                  <c:v>157.51816101104589</c:v>
                </c:pt>
                <c:pt idx="141">
                  <c:v>159.10040800079611</c:v>
                </c:pt>
                <c:pt idx="142">
                  <c:v>157.42859986068265</c:v>
                </c:pt>
                <c:pt idx="143">
                  <c:v>158.46352870932432</c:v>
                </c:pt>
                <c:pt idx="144">
                  <c:v>159.78704348691411</c:v>
                </c:pt>
                <c:pt idx="145">
                  <c:v>164.45417454473082</c:v>
                </c:pt>
                <c:pt idx="146">
                  <c:v>169.3103791422032</c:v>
                </c:pt>
                <c:pt idx="147">
                  <c:v>174.45516966862377</c:v>
                </c:pt>
                <c:pt idx="148">
                  <c:v>175.65926957906262</c:v>
                </c:pt>
                <c:pt idx="149">
                  <c:v>172.87292267887352</c:v>
                </c:pt>
                <c:pt idx="150">
                  <c:v>173.14160612996318</c:v>
                </c:pt>
                <c:pt idx="151">
                  <c:v>168.42471887750025</c:v>
                </c:pt>
                <c:pt idx="152">
                  <c:v>170.37516170763263</c:v>
                </c:pt>
                <c:pt idx="153">
                  <c:v>175.8980993133645</c:v>
                </c:pt>
                <c:pt idx="154">
                  <c:v>175.83839187978901</c:v>
                </c:pt>
                <c:pt idx="155">
                  <c:v>176.13692904766646</c:v>
                </c:pt>
                <c:pt idx="156">
                  <c:v>180.09752214150663</c:v>
                </c:pt>
                <c:pt idx="157">
                  <c:v>178.62473877997812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9A-4722-B530-A841C632BD04}"/>
            </c:ext>
          </c:extLst>
        </c:ser>
        <c:ser>
          <c:idx val="3"/>
          <c:order val="3"/>
          <c:tx>
            <c:strRef>
              <c:f>'Parámetros y resultados'!$BD$6</c:f>
              <c:strCache>
                <c:ptCount val="1"/>
                <c:pt idx="0">
                  <c:v>IPP-Minería</c:v>
                </c:pt>
              </c:strCache>
            </c:strRef>
          </c:tx>
          <c:spPr>
            <a:ln w="15875" cap="rnd">
              <a:solidFill>
                <a:schemeClr val="tx2">
                  <a:lumMod val="40000"/>
                  <a:lumOff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resultados'!$BD$7:$BD$164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104.03530895334174</c:v>
                </c:pt>
                <c:pt idx="2">
                  <c:v>104.66582597730138</c:v>
                </c:pt>
                <c:pt idx="3">
                  <c:v>102.27826817990753</c:v>
                </c:pt>
                <c:pt idx="4">
                  <c:v>98.385876418663301</c:v>
                </c:pt>
                <c:pt idx="5">
                  <c:v>92.719630096679282</c:v>
                </c:pt>
                <c:pt idx="6">
                  <c:v>94.291719209751989</c:v>
                </c:pt>
                <c:pt idx="7">
                  <c:v>92.635561160151326</c:v>
                </c:pt>
                <c:pt idx="8">
                  <c:v>98.915510718789406</c:v>
                </c:pt>
                <c:pt idx="9">
                  <c:v>99.285414039512403</c:v>
                </c:pt>
                <c:pt idx="10">
                  <c:v>95.208070617906685</c:v>
                </c:pt>
                <c:pt idx="11">
                  <c:v>98.217738545607389</c:v>
                </c:pt>
                <c:pt idx="12">
                  <c:v>99.495586380832279</c:v>
                </c:pt>
                <c:pt idx="13">
                  <c:v>99.88230348886087</c:v>
                </c:pt>
                <c:pt idx="14">
                  <c:v>95.098781000420345</c:v>
                </c:pt>
                <c:pt idx="15">
                  <c:v>89.718369062631353</c:v>
                </c:pt>
                <c:pt idx="16">
                  <c:v>89.836065573770483</c:v>
                </c:pt>
                <c:pt idx="17">
                  <c:v>87.540983606557376</c:v>
                </c:pt>
                <c:pt idx="18">
                  <c:v>86.313577133249268</c:v>
                </c:pt>
                <c:pt idx="19">
                  <c:v>89.726775956284158</c:v>
                </c:pt>
                <c:pt idx="20">
                  <c:v>89.508196721311478</c:v>
                </c:pt>
                <c:pt idx="21">
                  <c:v>89.68474148802018</c:v>
                </c:pt>
                <c:pt idx="22">
                  <c:v>88.50777637662884</c:v>
                </c:pt>
                <c:pt idx="23">
                  <c:v>90.348886086590994</c:v>
                </c:pt>
                <c:pt idx="24">
                  <c:v>91.424968474148798</c:v>
                </c:pt>
                <c:pt idx="25">
                  <c:v>90.088272383354351</c:v>
                </c:pt>
                <c:pt idx="26">
                  <c:v>84.665825977301381</c:v>
                </c:pt>
                <c:pt idx="27">
                  <c:v>84.733081126523757</c:v>
                </c:pt>
                <c:pt idx="28">
                  <c:v>87.162673392181588</c:v>
                </c:pt>
                <c:pt idx="29">
                  <c:v>86.078184110970994</c:v>
                </c:pt>
                <c:pt idx="30">
                  <c:v>89.491382934005884</c:v>
                </c:pt>
                <c:pt idx="31">
                  <c:v>88.532997057587224</c:v>
                </c:pt>
                <c:pt idx="32">
                  <c:v>87.002942412778467</c:v>
                </c:pt>
                <c:pt idx="33">
                  <c:v>84.951660361496423</c:v>
                </c:pt>
                <c:pt idx="34">
                  <c:v>84.068936527952914</c:v>
                </c:pt>
                <c:pt idx="35">
                  <c:v>80.992013451029848</c:v>
                </c:pt>
                <c:pt idx="36">
                  <c:v>74.224464060529641</c:v>
                </c:pt>
                <c:pt idx="37">
                  <c:v>72.677595628415304</c:v>
                </c:pt>
                <c:pt idx="38">
                  <c:v>75.039932744850773</c:v>
                </c:pt>
                <c:pt idx="39">
                  <c:v>75.931063472047072</c:v>
                </c:pt>
                <c:pt idx="40">
                  <c:v>79.184531315678854</c:v>
                </c:pt>
                <c:pt idx="41">
                  <c:v>73.905002101723412</c:v>
                </c:pt>
                <c:pt idx="42">
                  <c:v>69.37368642286674</c:v>
                </c:pt>
                <c:pt idx="43">
                  <c:v>65.632618747372845</c:v>
                </c:pt>
                <c:pt idx="44">
                  <c:v>66.952501050861699</c:v>
                </c:pt>
                <c:pt idx="45">
                  <c:v>66.927280369903315</c:v>
                </c:pt>
                <c:pt idx="46">
                  <c:v>62.084909625893225</c:v>
                </c:pt>
                <c:pt idx="47">
                  <c:v>59.840269020596892</c:v>
                </c:pt>
                <c:pt idx="48">
                  <c:v>58.520386717108032</c:v>
                </c:pt>
                <c:pt idx="49">
                  <c:v>60.176544766708695</c:v>
                </c:pt>
                <c:pt idx="50">
                  <c:v>64.186633039092044</c:v>
                </c:pt>
                <c:pt idx="51">
                  <c:v>63.41319882303489</c:v>
                </c:pt>
                <c:pt idx="52">
                  <c:v>62.328709541824288</c:v>
                </c:pt>
                <c:pt idx="53">
                  <c:v>61.345102984447244</c:v>
                </c:pt>
                <c:pt idx="54">
                  <c:v>63.850357292980242</c:v>
                </c:pt>
                <c:pt idx="55">
                  <c:v>63.127364438839848</c:v>
                </c:pt>
                <c:pt idx="56">
                  <c:v>62.12694409415721</c:v>
                </c:pt>
                <c:pt idx="57">
                  <c:v>62.917192097519973</c:v>
                </c:pt>
                <c:pt idx="58">
                  <c:v>70.895334174022693</c:v>
                </c:pt>
                <c:pt idx="59">
                  <c:v>99.88230348886087</c:v>
                </c:pt>
                <c:pt idx="60">
                  <c:v>74.762505254308536</c:v>
                </c:pt>
                <c:pt idx="61">
                  <c:v>74.409415720891133</c:v>
                </c:pt>
                <c:pt idx="62">
                  <c:v>74.88860865910047</c:v>
                </c:pt>
                <c:pt idx="63">
                  <c:v>72.837326607818412</c:v>
                </c:pt>
                <c:pt idx="64">
                  <c:v>73.139974779319033</c:v>
                </c:pt>
                <c:pt idx="65">
                  <c:v>73.316519546027735</c:v>
                </c:pt>
                <c:pt idx="66">
                  <c:v>75.931063472047072</c:v>
                </c:pt>
                <c:pt idx="67">
                  <c:v>79.840269020596892</c:v>
                </c:pt>
                <c:pt idx="68">
                  <c:v>78.965952080706188</c:v>
                </c:pt>
                <c:pt idx="69">
                  <c:v>81.90836485918453</c:v>
                </c:pt>
                <c:pt idx="70">
                  <c:v>83.10214375788145</c:v>
                </c:pt>
                <c:pt idx="71">
                  <c:v>83.236654056326188</c:v>
                </c:pt>
                <c:pt idx="72">
                  <c:v>82.480033627574613</c:v>
                </c:pt>
                <c:pt idx="73">
                  <c:v>80.992013451029848</c:v>
                </c:pt>
                <c:pt idx="74">
                  <c:v>79.739386296763342</c:v>
                </c:pt>
                <c:pt idx="75">
                  <c:v>80.050441361916768</c:v>
                </c:pt>
                <c:pt idx="76">
                  <c:v>83.32072299285413</c:v>
                </c:pt>
                <c:pt idx="77">
                  <c:v>86.069777217318205</c:v>
                </c:pt>
                <c:pt idx="78">
                  <c:v>80.765027322404364</c:v>
                </c:pt>
                <c:pt idx="79">
                  <c:v>78.108448928121049</c:v>
                </c:pt>
                <c:pt idx="80">
                  <c:v>81.050861706599406</c:v>
                </c:pt>
                <c:pt idx="81">
                  <c:v>83.060109289617472</c:v>
                </c:pt>
                <c:pt idx="82">
                  <c:v>82.698612862547293</c:v>
                </c:pt>
                <c:pt idx="83">
                  <c:v>82.791088692728039</c:v>
                </c:pt>
                <c:pt idx="84">
                  <c:v>80.11769651113913</c:v>
                </c:pt>
                <c:pt idx="85">
                  <c:v>81.832702816309379</c:v>
                </c:pt>
                <c:pt idx="86">
                  <c:v>85.052543085329972</c:v>
                </c:pt>
                <c:pt idx="87">
                  <c:v>84.741488020176533</c:v>
                </c:pt>
                <c:pt idx="88">
                  <c:v>82.168978562421174</c:v>
                </c:pt>
                <c:pt idx="89">
                  <c:v>80.84068936527953</c:v>
                </c:pt>
                <c:pt idx="90">
                  <c:v>81.580496006725525</c:v>
                </c:pt>
                <c:pt idx="91">
                  <c:v>81.479613282891975</c:v>
                </c:pt>
                <c:pt idx="92">
                  <c:v>82.606137032366547</c:v>
                </c:pt>
                <c:pt idx="93">
                  <c:v>82.362337116435469</c:v>
                </c:pt>
                <c:pt idx="94">
                  <c:v>89.861286254728881</c:v>
                </c:pt>
                <c:pt idx="95">
                  <c:v>91.029844472467431</c:v>
                </c:pt>
                <c:pt idx="96">
                  <c:v>89.079445145018909</c:v>
                </c:pt>
                <c:pt idx="97">
                  <c:v>86.834804539722583</c:v>
                </c:pt>
                <c:pt idx="98">
                  <c:v>83.94283312316098</c:v>
                </c:pt>
                <c:pt idx="99">
                  <c:v>83.564522908785207</c:v>
                </c:pt>
                <c:pt idx="100">
                  <c:v>83.421605716687679</c:v>
                </c:pt>
                <c:pt idx="101">
                  <c:v>87.583018074821368</c:v>
                </c:pt>
                <c:pt idx="102">
                  <c:v>94.955863808322832</c:v>
                </c:pt>
                <c:pt idx="103">
                  <c:v>97.85624211853721</c:v>
                </c:pt>
                <c:pt idx="104">
                  <c:v>99.134089953762086</c:v>
                </c:pt>
                <c:pt idx="105">
                  <c:v>101.56368221941992</c:v>
                </c:pt>
                <c:pt idx="106">
                  <c:v>103.0348886086591</c:v>
                </c:pt>
                <c:pt idx="107">
                  <c:v>107.92770071458595</c:v>
                </c:pt>
                <c:pt idx="108">
                  <c:v>109.68474148802017</c:v>
                </c:pt>
                <c:pt idx="109">
                  <c:v>115.89743589743591</c:v>
                </c:pt>
                <c:pt idx="110">
                  <c:v>123.06010928961749</c:v>
                </c:pt>
                <c:pt idx="111">
                  <c:v>124.50609499789826</c:v>
                </c:pt>
                <c:pt idx="112">
                  <c:v>136.41866330390923</c:v>
                </c:pt>
                <c:pt idx="113">
                  <c:v>133.06431273644387</c:v>
                </c:pt>
                <c:pt idx="114">
                  <c:v>135.33417402269862</c:v>
                </c:pt>
                <c:pt idx="115">
                  <c:v>139.8234552332913</c:v>
                </c:pt>
                <c:pt idx="116">
                  <c:v>138.64649012189994</c:v>
                </c:pt>
                <c:pt idx="117">
                  <c:v>149.41572089113072</c:v>
                </c:pt>
                <c:pt idx="118">
                  <c:v>147.90248003362757</c:v>
                </c:pt>
                <c:pt idx="119">
                  <c:v>153.27448507776376</c:v>
                </c:pt>
                <c:pt idx="120">
                  <c:v>152.67759562841533</c:v>
                </c:pt>
                <c:pt idx="121">
                  <c:v>158.16729718369061</c:v>
                </c:pt>
                <c:pt idx="122">
                  <c:v>159.02480033627572</c:v>
                </c:pt>
                <c:pt idx="123">
                  <c:v>161.47120638923917</c:v>
                </c:pt>
                <c:pt idx="124">
                  <c:v>161.0928961748634</c:v>
                </c:pt>
                <c:pt idx="125">
                  <c:v>162.76586801176967</c:v>
                </c:pt>
                <c:pt idx="126">
                  <c:v>160.52963430012611</c:v>
                </c:pt>
                <c:pt idx="127">
                  <c:v>159.6469104665826</c:v>
                </c:pt>
                <c:pt idx="128">
                  <c:v>158.20933165195459</c:v>
                </c:pt>
                <c:pt idx="129">
                  <c:v>161.13493064312735</c:v>
                </c:pt>
                <c:pt idx="130">
                  <c:v>163.12736443883983</c:v>
                </c:pt>
                <c:pt idx="131">
                  <c:v>145.80916351408155</c:v>
                </c:pt>
                <c:pt idx="132">
                  <c:v>147.5241698192518</c:v>
                </c:pt>
                <c:pt idx="133">
                  <c:v>142.74905422446406</c:v>
                </c:pt>
                <c:pt idx="134">
                  <c:v>145.06935687263555</c:v>
                </c:pt>
                <c:pt idx="135">
                  <c:v>143.61496427070196</c:v>
                </c:pt>
                <c:pt idx="136">
                  <c:v>134.08995376208489</c:v>
                </c:pt>
                <c:pt idx="137">
                  <c:v>136.13282891971417</c:v>
                </c:pt>
                <c:pt idx="138">
                  <c:v>139.18453131567884</c:v>
                </c:pt>
                <c:pt idx="139">
                  <c:v>143.49726775956285</c:v>
                </c:pt>
                <c:pt idx="140">
                  <c:v>146.84321143337536</c:v>
                </c:pt>
                <c:pt idx="141">
                  <c:v>148.04539722572508</c:v>
                </c:pt>
                <c:pt idx="142">
                  <c:v>146.00252206809583</c:v>
                </c:pt>
                <c:pt idx="143">
                  <c:v>147.86044556536359</c:v>
                </c:pt>
                <c:pt idx="144">
                  <c:v>148.39848675914251</c:v>
                </c:pt>
                <c:pt idx="145">
                  <c:v>154.67843631778058</c:v>
                </c:pt>
                <c:pt idx="146">
                  <c:v>162.00084068936528</c:v>
                </c:pt>
                <c:pt idx="147">
                  <c:v>172.76166456494323</c:v>
                </c:pt>
                <c:pt idx="148">
                  <c:v>176.0403530895334</c:v>
                </c:pt>
                <c:pt idx="149">
                  <c:v>169.4745691467003</c:v>
                </c:pt>
                <c:pt idx="150">
                  <c:v>166.6078184110971</c:v>
                </c:pt>
                <c:pt idx="151">
                  <c:v>158.29340058848254</c:v>
                </c:pt>
                <c:pt idx="152">
                  <c:v>162.25304749894914</c:v>
                </c:pt>
                <c:pt idx="153">
                  <c:v>168.92812105926859</c:v>
                </c:pt>
                <c:pt idx="154">
                  <c:v>167.00294241277848</c:v>
                </c:pt>
                <c:pt idx="155">
                  <c:v>166.45649432534677</c:v>
                </c:pt>
                <c:pt idx="156">
                  <c:v>170.73560319461959</c:v>
                </c:pt>
                <c:pt idx="157">
                  <c:v>169.35687263556113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79A-4722-B530-A841C632BD04}"/>
            </c:ext>
          </c:extLst>
        </c:ser>
        <c:ser>
          <c:idx val="4"/>
          <c:order val="4"/>
          <c:tx>
            <c:strRef>
              <c:f>'Parámetros y resultados'!$BE$6</c:f>
              <c:strCache>
                <c:ptCount val="1"/>
                <c:pt idx="0">
                  <c:v>Precio Diesel en $/lts</c:v>
                </c:pt>
              </c:strCache>
            </c:strRef>
          </c:tx>
          <c:spPr>
            <a:ln w="19050" cap="rnd">
              <a:solidFill>
                <a:schemeClr val="accent3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resultados'!$BE$7:$BE$164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98.49206563592594</c:v>
                </c:pt>
                <c:pt idx="2">
                  <c:v>105.50745290658732</c:v>
                </c:pt>
                <c:pt idx="3">
                  <c:v>106.17068952766613</c:v>
                </c:pt>
                <c:pt idx="4">
                  <c:v>103.96318928699431</c:v>
                </c:pt>
                <c:pt idx="5">
                  <c:v>93.73220800827869</c:v>
                </c:pt>
                <c:pt idx="6">
                  <c:v>89.582958026811468</c:v>
                </c:pt>
                <c:pt idx="7">
                  <c:v>94.830535772919831</c:v>
                </c:pt>
                <c:pt idx="8">
                  <c:v>100.76729761317382</c:v>
                </c:pt>
                <c:pt idx="9">
                  <c:v>100.30055286839401</c:v>
                </c:pt>
                <c:pt idx="10">
                  <c:v>97.064603908870865</c:v>
                </c:pt>
                <c:pt idx="11">
                  <c:v>95.283124088070522</c:v>
                </c:pt>
                <c:pt idx="12">
                  <c:v>94.256140311493013</c:v>
                </c:pt>
                <c:pt idx="13">
                  <c:v>98.238599385389108</c:v>
                </c:pt>
                <c:pt idx="14">
                  <c:v>98.175606091574508</c:v>
                </c:pt>
                <c:pt idx="15">
                  <c:v>93.128634074520647</c:v>
                </c:pt>
                <c:pt idx="16">
                  <c:v>90.71182600526673</c:v>
                </c:pt>
                <c:pt idx="17">
                  <c:v>95.614023529932808</c:v>
                </c:pt>
                <c:pt idx="18">
                  <c:v>98.570250994689658</c:v>
                </c:pt>
                <c:pt idx="19">
                  <c:v>102.97084989190117</c:v>
                </c:pt>
                <c:pt idx="20">
                  <c:v>103.41854396180292</c:v>
                </c:pt>
                <c:pt idx="21">
                  <c:v>99.272398439108755</c:v>
                </c:pt>
                <c:pt idx="22">
                  <c:v>99.978627017031627</c:v>
                </c:pt>
                <c:pt idx="23">
                  <c:v>104.23250635835655</c:v>
                </c:pt>
                <c:pt idx="24">
                  <c:v>105.48703278733554</c:v>
                </c:pt>
                <c:pt idx="25">
                  <c:v>107.98106935672934</c:v>
                </c:pt>
                <c:pt idx="26">
                  <c:v>111.63235709918378</c:v>
                </c:pt>
                <c:pt idx="27">
                  <c:v>106.87295682851151</c:v>
                </c:pt>
                <c:pt idx="28">
                  <c:v>108.13985558229533</c:v>
                </c:pt>
                <c:pt idx="29">
                  <c:v>106.03978592955453</c:v>
                </c:pt>
                <c:pt idx="30">
                  <c:v>108.78822457457531</c:v>
                </c:pt>
                <c:pt idx="31">
                  <c:v>108.6115534421416</c:v>
                </c:pt>
                <c:pt idx="32">
                  <c:v>108.740269696377</c:v>
                </c:pt>
                <c:pt idx="33">
                  <c:v>103.41351294235012</c:v>
                </c:pt>
                <c:pt idx="34">
                  <c:v>95.767996412482859</c:v>
                </c:pt>
                <c:pt idx="35">
                  <c:v>85.290579119909594</c:v>
                </c:pt>
                <c:pt idx="36">
                  <c:v>68.004854938188316</c:v>
                </c:pt>
                <c:pt idx="37">
                  <c:v>70.601247704717892</c:v>
                </c:pt>
                <c:pt idx="38">
                  <c:v>77.074328763425385</c:v>
                </c:pt>
                <c:pt idx="39">
                  <c:v>72.303697538730063</c:v>
                </c:pt>
                <c:pt idx="40">
                  <c:v>79.222785276580183</c:v>
                </c:pt>
                <c:pt idx="41">
                  <c:v>78.777852709702884</c:v>
                </c:pt>
                <c:pt idx="42">
                  <c:v>76.565720559028946</c:v>
                </c:pt>
                <c:pt idx="43">
                  <c:v>71.499537686435573</c:v>
                </c:pt>
                <c:pt idx="44">
                  <c:v>70.05237666140431</c:v>
                </c:pt>
                <c:pt idx="45">
                  <c:v>68.228046584406272</c:v>
                </c:pt>
                <c:pt idx="46">
                  <c:v>67.025211695331706</c:v>
                </c:pt>
                <c:pt idx="47">
                  <c:v>60.851129278880613</c:v>
                </c:pt>
                <c:pt idx="48">
                  <c:v>52.08747816808431</c:v>
                </c:pt>
                <c:pt idx="49">
                  <c:v>48.833483977379458</c:v>
                </c:pt>
                <c:pt idx="50">
                  <c:v>52.397826172791049</c:v>
                </c:pt>
                <c:pt idx="51">
                  <c:v>53.662373194628501</c:v>
                </c:pt>
                <c:pt idx="52">
                  <c:v>60.456044965478604</c:v>
                </c:pt>
                <c:pt idx="53">
                  <c:v>68.383668954977423</c:v>
                </c:pt>
                <c:pt idx="54">
                  <c:v>64.267341356346634</c:v>
                </c:pt>
                <c:pt idx="55">
                  <c:v>58.358397939797399</c:v>
                </c:pt>
                <c:pt idx="56">
                  <c:v>64.485608234952537</c:v>
                </c:pt>
                <c:pt idx="57">
                  <c:v>67.303365188305079</c:v>
                </c:pt>
                <c:pt idx="58">
                  <c:v>66.196773636847112</c:v>
                </c:pt>
                <c:pt idx="59">
                  <c:v>98.238599385389108</c:v>
                </c:pt>
                <c:pt idx="60">
                  <c:v>73.984329533229726</c:v>
                </c:pt>
                <c:pt idx="61">
                  <c:v>70.784348247652545</c:v>
                </c:pt>
                <c:pt idx="62">
                  <c:v>69.572595740503729</c:v>
                </c:pt>
                <c:pt idx="63">
                  <c:v>69.560957175446617</c:v>
                </c:pt>
                <c:pt idx="64">
                  <c:v>67.537958895844767</c:v>
                </c:pt>
                <c:pt idx="65">
                  <c:v>66.898884025246929</c:v>
                </c:pt>
                <c:pt idx="66">
                  <c:v>64.535263462604973</c:v>
                </c:pt>
                <c:pt idx="67">
                  <c:v>69.096696936151019</c:v>
                </c:pt>
                <c:pt idx="68">
                  <c:v>72.712418427860754</c:v>
                </c:pt>
                <c:pt idx="69">
                  <c:v>74.21316275775483</c:v>
                </c:pt>
                <c:pt idx="70">
                  <c:v>77.476135555216189</c:v>
                </c:pt>
                <c:pt idx="71">
                  <c:v>80.40682339198888</c:v>
                </c:pt>
                <c:pt idx="72">
                  <c:v>80.889242416575385</c:v>
                </c:pt>
                <c:pt idx="73">
                  <c:v>79.81022766023105</c:v>
                </c:pt>
                <c:pt idx="74">
                  <c:v>75.974418621403288</c:v>
                </c:pt>
                <c:pt idx="75">
                  <c:v>80.056379764861063</c:v>
                </c:pt>
                <c:pt idx="76">
                  <c:v>87.729521590282431</c:v>
                </c:pt>
                <c:pt idx="77">
                  <c:v>91.133334941904323</c:v>
                </c:pt>
                <c:pt idx="78">
                  <c:v>91.22154513324277</c:v>
                </c:pt>
                <c:pt idx="79">
                  <c:v>91.509740016198734</c:v>
                </c:pt>
                <c:pt idx="80">
                  <c:v>98.037894116778972</c:v>
                </c:pt>
                <c:pt idx="81">
                  <c:v>103.48002351820811</c:v>
                </c:pt>
                <c:pt idx="82">
                  <c:v>99.24026837463073</c:v>
                </c:pt>
                <c:pt idx="83">
                  <c:v>84.761119648921095</c:v>
                </c:pt>
                <c:pt idx="84">
                  <c:v>79.357051466697868</c:v>
                </c:pt>
                <c:pt idx="85">
                  <c:v>82.752526290856281</c:v>
                </c:pt>
                <c:pt idx="86">
                  <c:v>87.379301468374649</c:v>
                </c:pt>
                <c:pt idx="87">
                  <c:v>88.918313008949042</c:v>
                </c:pt>
                <c:pt idx="88">
                  <c:v>92.522503136855477</c:v>
                </c:pt>
                <c:pt idx="89">
                  <c:v>87.274929955345854</c:v>
                </c:pt>
                <c:pt idx="90">
                  <c:v>86.431728080345565</c:v>
                </c:pt>
                <c:pt idx="91">
                  <c:v>86.832808240584811</c:v>
                </c:pt>
                <c:pt idx="92">
                  <c:v>88.773841720968889</c:v>
                </c:pt>
                <c:pt idx="93">
                  <c:v>91.798001410349116</c:v>
                </c:pt>
                <c:pt idx="94">
                  <c:v>93.795229156095857</c:v>
                </c:pt>
                <c:pt idx="95">
                  <c:v>98.917249163567789</c:v>
                </c:pt>
                <c:pt idx="96">
                  <c:v>99.860978404356644</c:v>
                </c:pt>
                <c:pt idx="97">
                  <c:v>88.83715298230544</c:v>
                </c:pt>
                <c:pt idx="98">
                  <c:v>79.059954323065142</c:v>
                </c:pt>
                <c:pt idx="99">
                  <c:v>57.152976973710778</c:v>
                </c:pt>
                <c:pt idx="100">
                  <c:v>47.657271957423802</c:v>
                </c:pt>
                <c:pt idx="101">
                  <c:v>55.927968808085957</c:v>
                </c:pt>
                <c:pt idx="102">
                  <c:v>64.416009430535411</c:v>
                </c:pt>
                <c:pt idx="103">
                  <c:v>65.602687396460695</c:v>
                </c:pt>
                <c:pt idx="104">
                  <c:v>62.080594022407155</c:v>
                </c:pt>
                <c:pt idx="105">
                  <c:v>59.902488875002689</c:v>
                </c:pt>
                <c:pt idx="106">
                  <c:v>60.451386537085206</c:v>
                </c:pt>
                <c:pt idx="107">
                  <c:v>68.39479592586197</c:v>
                </c:pt>
                <c:pt idx="108">
                  <c:v>72.299689527839774</c:v>
                </c:pt>
                <c:pt idx="109">
                  <c:v>80.062628908842072</c:v>
                </c:pt>
                <c:pt idx="110">
                  <c:v>90.282057849904092</c:v>
                </c:pt>
                <c:pt idx="111">
                  <c:v>88.555227715009181</c:v>
                </c:pt>
                <c:pt idx="112">
                  <c:v>93.090334284135764</c:v>
                </c:pt>
                <c:pt idx="113">
                  <c:v>100.71609254535655</c:v>
                </c:pt>
                <c:pt idx="114">
                  <c:v>105.92295109151306</c:v>
                </c:pt>
                <c:pt idx="115">
                  <c:v>108.19244794213931</c:v>
                </c:pt>
                <c:pt idx="116">
                  <c:v>110.80861489972006</c:v>
                </c:pt>
                <c:pt idx="117">
                  <c:v>126.8080296785312</c:v>
                </c:pt>
                <c:pt idx="118">
                  <c:v>135.11530388122691</c:v>
                </c:pt>
                <c:pt idx="119">
                  <c:v>126.06342943943807</c:v>
                </c:pt>
                <c:pt idx="120">
                  <c:v>136.12710989503708</c:v>
                </c:pt>
                <c:pt idx="121">
                  <c:v>149.57754045271648</c:v>
                </c:pt>
                <c:pt idx="122">
                  <c:v>176.33707140826166</c:v>
                </c:pt>
                <c:pt idx="123">
                  <c:v>200.51925951407773</c:v>
                </c:pt>
                <c:pt idx="124">
                  <c:v>229.80580843658856</c:v>
                </c:pt>
                <c:pt idx="125">
                  <c:v>231.85639074955651</c:v>
                </c:pt>
                <c:pt idx="126">
                  <c:v>248.63775564875078</c:v>
                </c:pt>
                <c:pt idx="127">
                  <c:v>218.3452355008221</c:v>
                </c:pt>
                <c:pt idx="128">
                  <c:v>221.54941739227127</c:v>
                </c:pt>
                <c:pt idx="129">
                  <c:v>230.99867951183927</c:v>
                </c:pt>
                <c:pt idx="130">
                  <c:v>231.18048399859808</c:v>
                </c:pt>
                <c:pt idx="131">
                  <c:v>183.39650868558394</c:v>
                </c:pt>
                <c:pt idx="132">
                  <c:v>180.65850842878555</c:v>
                </c:pt>
                <c:pt idx="133">
                  <c:v>165.29109019232743</c:v>
                </c:pt>
                <c:pt idx="134">
                  <c:v>151.00788915037552</c:v>
                </c:pt>
                <c:pt idx="135">
                  <c:v>145.16398126512371</c:v>
                </c:pt>
                <c:pt idx="136">
                  <c:v>129.17782592844799</c:v>
                </c:pt>
                <c:pt idx="137">
                  <c:v>127.31843764511422</c:v>
                </c:pt>
                <c:pt idx="138">
                  <c:v>135.21439589365474</c:v>
                </c:pt>
                <c:pt idx="139">
                  <c:v>165.54639393377769</c:v>
                </c:pt>
                <c:pt idx="140">
                  <c:v>186.74767634455398</c:v>
                </c:pt>
                <c:pt idx="141">
                  <c:v>192.82498561638079</c:v>
                </c:pt>
                <c:pt idx="142">
                  <c:v>174.93286009981111</c:v>
                </c:pt>
                <c:pt idx="143">
                  <c:v>152.5360955409634</c:v>
                </c:pt>
                <c:pt idx="144">
                  <c:v>153.46618712796428</c:v>
                </c:pt>
                <c:pt idx="145">
                  <c:v>175.56891638398514</c:v>
                </c:pt>
                <c:pt idx="146">
                  <c:v>176.70827733227833</c:v>
                </c:pt>
                <c:pt idx="147">
                  <c:v>175.19530500856294</c:v>
                </c:pt>
                <c:pt idx="148">
                  <c:v>157.70415321092815</c:v>
                </c:pt>
                <c:pt idx="149">
                  <c:v>151.20565902467496</c:v>
                </c:pt>
                <c:pt idx="150">
                  <c:v>162.78333282656101</c:v>
                </c:pt>
                <c:pt idx="151">
                  <c:v>150.64358705233875</c:v>
                </c:pt>
                <c:pt idx="152">
                  <c:v>138.51084890767913</c:v>
                </c:pt>
                <c:pt idx="153">
                  <c:v>138.92419338601601</c:v>
                </c:pt>
                <c:pt idx="154">
                  <c:v>143.45743188419962</c:v>
                </c:pt>
                <c:pt idx="155">
                  <c:v>147.13136102125048</c:v>
                </c:pt>
                <c:pt idx="156">
                  <c:v>158.1329138425948</c:v>
                </c:pt>
                <c:pt idx="157">
                  <c:v>159.68756473157538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79A-4722-B530-A841C632BD04}"/>
            </c:ext>
          </c:extLst>
        </c:ser>
        <c:ser>
          <c:idx val="6"/>
          <c:order val="5"/>
          <c:tx>
            <c:strRef>
              <c:f>'Parámetros y resultados'!$BN$6</c:f>
              <c:strCache>
                <c:ptCount val="1"/>
                <c:pt idx="0">
                  <c:v>SSMM12 CD</c:v>
                </c:pt>
              </c:strCache>
            </c:strRef>
          </c:tx>
          <c:spPr>
            <a:ln w="158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resultados'!$BN$7:$BN$164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100.36881821671804</c:v>
                </c:pt>
                <c:pt idx="2">
                  <c:v>100.88012549435322</c:v>
                </c:pt>
                <c:pt idx="3">
                  <c:v>100.75854257178452</c:v>
                </c:pt>
                <c:pt idx="4">
                  <c:v>100.84097855003708</c:v>
                </c:pt>
                <c:pt idx="5">
                  <c:v>100.6413763192771</c:v>
                </c:pt>
                <c:pt idx="6">
                  <c:v>101.55191140069888</c:v>
                </c:pt>
                <c:pt idx="7">
                  <c:v>101.87649846641207</c:v>
                </c:pt>
                <c:pt idx="8">
                  <c:v>102.61643840444222</c:v>
                </c:pt>
                <c:pt idx="9">
                  <c:v>102.93388131321184</c:v>
                </c:pt>
                <c:pt idx="10">
                  <c:v>103.10508261909132</c:v>
                </c:pt>
                <c:pt idx="11">
                  <c:v>104.10605270543472</c:v>
                </c:pt>
                <c:pt idx="12">
                  <c:v>104.63876165675991</c:v>
                </c:pt>
                <c:pt idx="13">
                  <c:v>104.73644851687084</c:v>
                </c:pt>
                <c:pt idx="14">
                  <c:v>105.06166309004158</c:v>
                </c:pt>
                <c:pt idx="15">
                  <c:v>104.90863665357597</c:v>
                </c:pt>
                <c:pt idx="16">
                  <c:v>104.99953393720148</c:v>
                </c:pt>
                <c:pt idx="17">
                  <c:v>105.04766457457889</c:v>
                </c:pt>
                <c:pt idx="18">
                  <c:v>105.46785260847595</c:v>
                </c:pt>
                <c:pt idx="19">
                  <c:v>106.56773324850609</c:v>
                </c:pt>
                <c:pt idx="20">
                  <c:v>107.05727794760529</c:v>
                </c:pt>
                <c:pt idx="21">
                  <c:v>107.10159816514253</c:v>
                </c:pt>
                <c:pt idx="22">
                  <c:v>107.50786969060505</c:v>
                </c:pt>
                <c:pt idx="23">
                  <c:v>108.72488034758706</c:v>
                </c:pt>
                <c:pt idx="24">
                  <c:v>109.53782173204453</c:v>
                </c:pt>
                <c:pt idx="25">
                  <c:v>109.79272342195421</c:v>
                </c:pt>
                <c:pt idx="26">
                  <c:v>110.36851757561104</c:v>
                </c:pt>
                <c:pt idx="27">
                  <c:v>110.83562060791618</c:v>
                </c:pt>
                <c:pt idx="28">
                  <c:v>111.2545832800938</c:v>
                </c:pt>
                <c:pt idx="29">
                  <c:v>111.28811750103648</c:v>
                </c:pt>
                <c:pt idx="30">
                  <c:v>112.56785001179551</c:v>
                </c:pt>
                <c:pt idx="31">
                  <c:v>112.84127779271958</c:v>
                </c:pt>
                <c:pt idx="32">
                  <c:v>113.44200847863623</c:v>
                </c:pt>
                <c:pt idx="33">
                  <c:v>113.76599427947818</c:v>
                </c:pt>
                <c:pt idx="34">
                  <c:v>114.24131738160483</c:v>
                </c:pt>
                <c:pt idx="35">
                  <c:v>115.2183053630541</c:v>
                </c:pt>
                <c:pt idx="36">
                  <c:v>115.66970410267466</c:v>
                </c:pt>
                <c:pt idx="37">
                  <c:v>115.78237644506616</c:v>
                </c:pt>
                <c:pt idx="38">
                  <c:v>116.78695068261048</c:v>
                </c:pt>
                <c:pt idx="39">
                  <c:v>116.83162594579258</c:v>
                </c:pt>
                <c:pt idx="40">
                  <c:v>117.10894361266145</c:v>
                </c:pt>
                <c:pt idx="41">
                  <c:v>117.21249662698634</c:v>
                </c:pt>
                <c:pt idx="42">
                  <c:v>118.0133724969415</c:v>
                </c:pt>
                <c:pt idx="43">
                  <c:v>117.87540819617496</c:v>
                </c:pt>
                <c:pt idx="44">
                  <c:v>118.7066037026877</c:v>
                </c:pt>
                <c:pt idx="45">
                  <c:v>118.87485385516452</c:v>
                </c:pt>
                <c:pt idx="46">
                  <c:v>119.01290677513619</c:v>
                </c:pt>
                <c:pt idx="47">
                  <c:v>119.76609004473632</c:v>
                </c:pt>
                <c:pt idx="48">
                  <c:v>121.15043494880581</c:v>
                </c:pt>
                <c:pt idx="49">
                  <c:v>121.05314054459676</c:v>
                </c:pt>
                <c:pt idx="50">
                  <c:v>122.05811965719433</c:v>
                </c:pt>
                <c:pt idx="51">
                  <c:v>121.85210349032857</c:v>
                </c:pt>
                <c:pt idx="52">
                  <c:v>121.91333557162979</c:v>
                </c:pt>
                <c:pt idx="53">
                  <c:v>122.29617993340101</c:v>
                </c:pt>
                <c:pt idx="54">
                  <c:v>122.90578558643172</c:v>
                </c:pt>
                <c:pt idx="55">
                  <c:v>123.379010303002</c:v>
                </c:pt>
                <c:pt idx="56">
                  <c:v>123.62603558959499</c:v>
                </c:pt>
                <c:pt idx="57">
                  <c:v>123.86250058943362</c:v>
                </c:pt>
                <c:pt idx="58">
                  <c:v>124.53577171291438</c:v>
                </c:pt>
                <c:pt idx="59">
                  <c:v>104.73644851687084</c:v>
                </c:pt>
                <c:pt idx="60">
                  <c:v>126.70331042525282</c:v>
                </c:pt>
                <c:pt idx="61">
                  <c:v>126.35598757109398</c:v>
                </c:pt>
                <c:pt idx="62">
                  <c:v>127.30762736497333</c:v>
                </c:pt>
                <c:pt idx="63">
                  <c:v>126.993013587066</c:v>
                </c:pt>
                <c:pt idx="64">
                  <c:v>127.23676975227532</c:v>
                </c:pt>
                <c:pt idx="65">
                  <c:v>127.54262906912901</c:v>
                </c:pt>
                <c:pt idx="66">
                  <c:v>128.71167174538712</c:v>
                </c:pt>
                <c:pt idx="67">
                  <c:v>129.43689585770554</c:v>
                </c:pt>
                <c:pt idx="68">
                  <c:v>129.49948429109165</c:v>
                </c:pt>
                <c:pt idx="69">
                  <c:v>130.1154634412392</c:v>
                </c:pt>
                <c:pt idx="70">
                  <c:v>130.82162532319202</c:v>
                </c:pt>
                <c:pt idx="71">
                  <c:v>131.63548531622504</c:v>
                </c:pt>
                <c:pt idx="72">
                  <c:v>132.48212824300811</c:v>
                </c:pt>
                <c:pt idx="73">
                  <c:v>132.03032213445729</c:v>
                </c:pt>
                <c:pt idx="74">
                  <c:v>132.55403340347888</c:v>
                </c:pt>
                <c:pt idx="75">
                  <c:v>132.93029791843736</c:v>
                </c:pt>
                <c:pt idx="76">
                  <c:v>133.05896157127816</c:v>
                </c:pt>
                <c:pt idx="77">
                  <c:v>133.41528408923904</c:v>
                </c:pt>
                <c:pt idx="78">
                  <c:v>133.76484010401109</c:v>
                </c:pt>
                <c:pt idx="79">
                  <c:v>133.72774627461115</c:v>
                </c:pt>
                <c:pt idx="80">
                  <c:v>135.01961563346066</c:v>
                </c:pt>
                <c:pt idx="81">
                  <c:v>135.11163383086259</c:v>
                </c:pt>
                <c:pt idx="82">
                  <c:v>135.66875743500319</c:v>
                </c:pt>
                <c:pt idx="83">
                  <c:v>136.1427495051388</c:v>
                </c:pt>
                <c:pt idx="84">
                  <c:v>136.86189070523022</c:v>
                </c:pt>
                <c:pt idx="85">
                  <c:v>137.09192793331982</c:v>
                </c:pt>
                <c:pt idx="86">
                  <c:v>138.34341516326737</c:v>
                </c:pt>
                <c:pt idx="87">
                  <c:v>139.06667632627827</c:v>
                </c:pt>
                <c:pt idx="88">
                  <c:v>139.09787064171422</c:v>
                </c:pt>
                <c:pt idx="89">
                  <c:v>138.91206195504384</c:v>
                </c:pt>
                <c:pt idx="90">
                  <c:v>139.69476771872138</c:v>
                </c:pt>
                <c:pt idx="91">
                  <c:v>139.90139253671799</c:v>
                </c:pt>
                <c:pt idx="92">
                  <c:v>140.18873088427998</c:v>
                </c:pt>
                <c:pt idx="93">
                  <c:v>140.38159349351244</c:v>
                </c:pt>
                <c:pt idx="94">
                  <c:v>141.12902409292997</c:v>
                </c:pt>
                <c:pt idx="95">
                  <c:v>142.23739321515907</c:v>
                </c:pt>
                <c:pt idx="96">
                  <c:v>143.25838323480014</c:v>
                </c:pt>
                <c:pt idx="97">
                  <c:v>143.1483720755966</c:v>
                </c:pt>
                <c:pt idx="98">
                  <c:v>144.35046474566994</c:v>
                </c:pt>
                <c:pt idx="99">
                  <c:v>142.8611005299104</c:v>
                </c:pt>
                <c:pt idx="100">
                  <c:v>142.59944234982692</c:v>
                </c:pt>
                <c:pt idx="101">
                  <c:v>142.83140660499402</c:v>
                </c:pt>
                <c:pt idx="102">
                  <c:v>144.08889440046502</c:v>
                </c:pt>
                <c:pt idx="103">
                  <c:v>144.52144632864614</c:v>
                </c:pt>
                <c:pt idx="104">
                  <c:v>145.88038260402968</c:v>
                </c:pt>
                <c:pt idx="105">
                  <c:v>146.58737938661096</c:v>
                </c:pt>
                <c:pt idx="106">
                  <c:v>147.56706959943187</c:v>
                </c:pt>
                <c:pt idx="107">
                  <c:v>148.33404560980432</c:v>
                </c:pt>
                <c:pt idx="108">
                  <c:v>149.95304619216662</c:v>
                </c:pt>
                <c:pt idx="109">
                  <c:v>150.07992646835638</c:v>
                </c:pt>
                <c:pt idx="110">
                  <c:v>152.13451841143171</c:v>
                </c:pt>
                <c:pt idx="111">
                  <c:v>152.42907507031498</c:v>
                </c:pt>
                <c:pt idx="112">
                  <c:v>152.74562366218794</c:v>
                </c:pt>
                <c:pt idx="113">
                  <c:v>153.14181005367513</c:v>
                </c:pt>
                <c:pt idx="114">
                  <c:v>155.11621200765282</c:v>
                </c:pt>
                <c:pt idx="115">
                  <c:v>155.60867757568417</c:v>
                </c:pt>
                <c:pt idx="116">
                  <c:v>156.27140027598239</c:v>
                </c:pt>
                <c:pt idx="117">
                  <c:v>157.91746080878536</c:v>
                </c:pt>
                <c:pt idx="118">
                  <c:v>158.94111644060732</c:v>
                </c:pt>
                <c:pt idx="119">
                  <c:v>161.09634433409803</c:v>
                </c:pt>
                <c:pt idx="120">
                  <c:v>163.66626459854399</c:v>
                </c:pt>
                <c:pt idx="121">
                  <c:v>163.86260659307098</c:v>
                </c:pt>
                <c:pt idx="122">
                  <c:v>165.9237398041742</c:v>
                </c:pt>
                <c:pt idx="123">
                  <c:v>167.34321296981938</c:v>
                </c:pt>
                <c:pt idx="124">
                  <c:v>169.10956730764883</c:v>
                </c:pt>
                <c:pt idx="125">
                  <c:v>170.48358208736556</c:v>
                </c:pt>
                <c:pt idx="126">
                  <c:v>172.52650997167788</c:v>
                </c:pt>
                <c:pt idx="127">
                  <c:v>174.25080932844196</c:v>
                </c:pt>
                <c:pt idx="128">
                  <c:v>174.94299285334893</c:v>
                </c:pt>
                <c:pt idx="129">
                  <c:v>175.97734626826497</c:v>
                </c:pt>
                <c:pt idx="130">
                  <c:v>176.97700484361113</c:v>
                </c:pt>
                <c:pt idx="131">
                  <c:v>177.9459350967646</c:v>
                </c:pt>
                <c:pt idx="132">
                  <c:v>181.1334892558904</c:v>
                </c:pt>
                <c:pt idx="133">
                  <c:v>180.58199116746005</c:v>
                </c:pt>
                <c:pt idx="134">
                  <c:v>182.62871717666965</c:v>
                </c:pt>
                <c:pt idx="135">
                  <c:v>183.07662020659555</c:v>
                </c:pt>
                <c:pt idx="136">
                  <c:v>183.40361094391773</c:v>
                </c:pt>
                <c:pt idx="137">
                  <c:v>184.4131066562984</c:v>
                </c:pt>
                <c:pt idx="138">
                  <c:v>185.26065893016417</c:v>
                </c:pt>
                <c:pt idx="139">
                  <c:v>185.42910045109443</c:v>
                </c:pt>
                <c:pt idx="140">
                  <c:v>187.5730520931252</c:v>
                </c:pt>
                <c:pt idx="141">
                  <c:v>188.2383484838918</c:v>
                </c:pt>
                <c:pt idx="142">
                  <c:v>188.51382534348656</c:v>
                </c:pt>
                <c:pt idx="143">
                  <c:v>189.64088564321574</c:v>
                </c:pt>
                <c:pt idx="144">
                  <c:v>191.74891751312256</c:v>
                </c:pt>
                <c:pt idx="145">
                  <c:v>192.23780228754714</c:v>
                </c:pt>
                <c:pt idx="146">
                  <c:v>193.77860576996375</c:v>
                </c:pt>
                <c:pt idx="147">
                  <c:v>195.01381134914305</c:v>
                </c:pt>
                <c:pt idx="148">
                  <c:v>195.82387285339797</c:v>
                </c:pt>
                <c:pt idx="149">
                  <c:v>197.39125618892456</c:v>
                </c:pt>
                <c:pt idx="150">
                  <c:v>200.10690164649844</c:v>
                </c:pt>
                <c:pt idx="151">
                  <c:v>200.36109367341496</c:v>
                </c:pt>
                <c:pt idx="152">
                  <c:v>201.63405248739292</c:v>
                </c:pt>
                <c:pt idx="153">
                  <c:v>202.57279686594089</c:v>
                </c:pt>
                <c:pt idx="154">
                  <c:v>203.02984149102264</c:v>
                </c:pt>
                <c:pt idx="155">
                  <c:v>204.11881504698417</c:v>
                </c:pt>
                <c:pt idx="156">
                  <c:v>207.36490497834524</c:v>
                </c:pt>
                <c:pt idx="157">
                  <c:v>207.31033899561649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79A-4722-B530-A841C632BD04}"/>
            </c:ext>
          </c:extLst>
        </c:ser>
        <c:ser>
          <c:idx val="7"/>
          <c:order val="6"/>
          <c:tx>
            <c:strRef>
              <c:f>'Parámetros y resultados'!$BO$6</c:f>
              <c:strCache>
                <c:ptCount val="1"/>
                <c:pt idx="0">
                  <c:v>SSMM12 LD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resultados'!$AS$7:$AS$164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resultados'!$BO$7:$BO$164</c:f>
              <c:numCache>
                <c:formatCode>_-* #,##0.0_-;\-* #,##0.0_-;_-* "-"?_-;_-@_-</c:formatCode>
                <c:ptCount val="158"/>
                <c:pt idx="0">
                  <c:v>100.00000000000001</c:v>
                </c:pt>
                <c:pt idx="1">
                  <c:v>100.25085652109064</c:v>
                </c:pt>
                <c:pt idx="2">
                  <c:v>101.79941598081575</c:v>
                </c:pt>
                <c:pt idx="3">
                  <c:v>101.64250056486063</c:v>
                </c:pt>
                <c:pt idx="4">
                  <c:v>101.14604383968552</c:v>
                </c:pt>
                <c:pt idx="5">
                  <c:v>98.697452415114881</c:v>
                </c:pt>
                <c:pt idx="6">
                  <c:v>98.360854134537774</c:v>
                </c:pt>
                <c:pt idx="7">
                  <c:v>99.343728372918179</c:v>
                </c:pt>
                <c:pt idx="8">
                  <c:v>101.36561549968904</c:v>
                </c:pt>
                <c:pt idx="9">
                  <c:v>101.62774331350894</c:v>
                </c:pt>
                <c:pt idx="10">
                  <c:v>100.64683503208899</c:v>
                </c:pt>
                <c:pt idx="11">
                  <c:v>100.957622659788</c:v>
                </c:pt>
                <c:pt idx="12">
                  <c:v>101.12684999690819</c:v>
                </c:pt>
                <c:pt idx="13">
                  <c:v>101.96097839621667</c:v>
                </c:pt>
                <c:pt idx="14">
                  <c:v>101.85685602750962</c:v>
                </c:pt>
                <c:pt idx="15">
                  <c:v>100.27948811460757</c:v>
                </c:pt>
                <c:pt idx="16">
                  <c:v>99.905717785201077</c:v>
                </c:pt>
                <c:pt idx="17">
                  <c:v>100.96856764885872</c:v>
                </c:pt>
                <c:pt idx="18">
                  <c:v>101.66408078880735</c:v>
                </c:pt>
                <c:pt idx="19">
                  <c:v>103.22115853206694</c:v>
                </c:pt>
                <c:pt idx="20">
                  <c:v>103.64245714292721</c:v>
                </c:pt>
                <c:pt idx="21">
                  <c:v>102.98253511109253</c:v>
                </c:pt>
                <c:pt idx="22">
                  <c:v>103.37365974790529</c:v>
                </c:pt>
                <c:pt idx="23">
                  <c:v>104.99824520537567</c:v>
                </c:pt>
                <c:pt idx="24">
                  <c:v>105.6898513683977</c:v>
                </c:pt>
                <c:pt idx="25">
                  <c:v>106.3669798805859</c:v>
                </c:pt>
                <c:pt idx="26">
                  <c:v>107.18848032867584</c:v>
                </c:pt>
                <c:pt idx="27">
                  <c:v>106.71720341554645</c:v>
                </c:pt>
                <c:pt idx="28">
                  <c:v>107.41268786005531</c:v>
                </c:pt>
                <c:pt idx="29">
                  <c:v>106.98515110873419</c:v>
                </c:pt>
                <c:pt idx="30">
                  <c:v>108.34389986603784</c:v>
                </c:pt>
                <c:pt idx="31">
                  <c:v>108.50750369449501</c:v>
                </c:pt>
                <c:pt idx="32">
                  <c:v>108.96610877691005</c:v>
                </c:pt>
                <c:pt idx="33">
                  <c:v>108.30409737241244</c:v>
                </c:pt>
                <c:pt idx="34">
                  <c:v>107.07322369567297</c:v>
                </c:pt>
                <c:pt idx="35">
                  <c:v>105.22866316040498</c:v>
                </c:pt>
                <c:pt idx="36">
                  <c:v>101.89053482344167</c:v>
                </c:pt>
                <c:pt idx="37">
                  <c:v>102.40258086987392</c:v>
                </c:pt>
                <c:pt idx="38">
                  <c:v>104.40501775859532</c:v>
                </c:pt>
                <c:pt idx="39">
                  <c:v>103.92934877285251</c:v>
                </c:pt>
                <c:pt idx="40">
                  <c:v>105.58820289087338</c:v>
                </c:pt>
                <c:pt idx="41">
                  <c:v>105.47619182300257</c:v>
                </c:pt>
                <c:pt idx="42">
                  <c:v>105.23199322621072</c:v>
                </c:pt>
                <c:pt idx="43">
                  <c:v>104.20999084709982</c:v>
                </c:pt>
                <c:pt idx="44">
                  <c:v>104.60662324094847</c:v>
                </c:pt>
                <c:pt idx="45">
                  <c:v>104.47436289393407</c:v>
                </c:pt>
                <c:pt idx="46">
                  <c:v>103.96346253995652</c:v>
                </c:pt>
                <c:pt idx="47">
                  <c:v>102.88864884215347</c:v>
                </c:pt>
                <c:pt idx="48">
                  <c:v>101.94329972495186</c:v>
                </c:pt>
                <c:pt idx="49">
                  <c:v>101.5155421553354</c:v>
                </c:pt>
                <c:pt idx="50">
                  <c:v>102.9263659878245</c:v>
                </c:pt>
                <c:pt idx="51">
                  <c:v>103.20765589703151</c:v>
                </c:pt>
                <c:pt idx="52">
                  <c:v>104.49973199446598</c:v>
                </c:pt>
                <c:pt idx="53">
                  <c:v>106.14062322058582</c:v>
                </c:pt>
                <c:pt idx="54">
                  <c:v>105.86556315962532</c:v>
                </c:pt>
                <c:pt idx="55">
                  <c:v>104.91325797589654</c:v>
                </c:pt>
                <c:pt idx="56">
                  <c:v>106.16294406223639</c:v>
                </c:pt>
                <c:pt idx="57">
                  <c:v>106.8404483609303</c:v>
                </c:pt>
                <c:pt idx="58">
                  <c:v>107.5360874734953</c:v>
                </c:pt>
                <c:pt idx="59">
                  <c:v>101.96097839621667</c:v>
                </c:pt>
                <c:pt idx="60">
                  <c:v>110.22299334144469</c:v>
                </c:pt>
                <c:pt idx="61">
                  <c:v>109.5651841705382</c:v>
                </c:pt>
                <c:pt idx="62">
                  <c:v>109.93349008427563</c:v>
                </c:pt>
                <c:pt idx="63">
                  <c:v>109.77439704995115</c:v>
                </c:pt>
                <c:pt idx="64">
                  <c:v>109.62451049050759</c:v>
                </c:pt>
                <c:pt idx="65">
                  <c:v>109.48426647769855</c:v>
                </c:pt>
                <c:pt idx="66">
                  <c:v>109.77849355116911</c:v>
                </c:pt>
                <c:pt idx="67">
                  <c:v>111.20299339299616</c:v>
                </c:pt>
                <c:pt idx="68">
                  <c:v>111.75896148616324</c:v>
                </c:pt>
                <c:pt idx="69">
                  <c:v>112.76740643509081</c:v>
                </c:pt>
                <c:pt idx="70">
                  <c:v>113.78897962912559</c:v>
                </c:pt>
                <c:pt idx="71">
                  <c:v>114.73358120936793</c:v>
                </c:pt>
                <c:pt idx="72">
                  <c:v>115.24467004064313</c:v>
                </c:pt>
                <c:pt idx="73">
                  <c:v>114.80208168062123</c:v>
                </c:pt>
                <c:pt idx="74">
                  <c:v>114.32028540992189</c:v>
                </c:pt>
                <c:pt idx="75">
                  <c:v>115.35089681582404</c:v>
                </c:pt>
                <c:pt idx="76">
                  <c:v>117.18385716376478</c:v>
                </c:pt>
                <c:pt idx="77">
                  <c:v>118.19809526863499</c:v>
                </c:pt>
                <c:pt idx="78">
                  <c:v>118.14475460554958</c:v>
                </c:pt>
                <c:pt idx="79">
                  <c:v>118.07948057440819</c:v>
                </c:pt>
                <c:pt idx="80">
                  <c:v>120.17018640908591</c:v>
                </c:pt>
                <c:pt idx="81">
                  <c:v>121.43440110550652</c:v>
                </c:pt>
                <c:pt idx="82">
                  <c:v>120.854543160567</c:v>
                </c:pt>
                <c:pt idx="83">
                  <c:v>118.34018989030606</c:v>
                </c:pt>
                <c:pt idx="84">
                  <c:v>117.47334107999667</c:v>
                </c:pt>
                <c:pt idx="85">
                  <c:v>118.28370710524432</c:v>
                </c:pt>
                <c:pt idx="86">
                  <c:v>120.03129817435178</c:v>
                </c:pt>
                <c:pt idx="87">
                  <c:v>120.67669629894547</c:v>
                </c:pt>
                <c:pt idx="88">
                  <c:v>121.57258861517566</c:v>
                </c:pt>
                <c:pt idx="89">
                  <c:v>120.4586602617392</c:v>
                </c:pt>
                <c:pt idx="90">
                  <c:v>120.70472464017247</c:v>
                </c:pt>
                <c:pt idx="91">
                  <c:v>120.84134673121042</c:v>
                </c:pt>
                <c:pt idx="92">
                  <c:v>121.38845468212878</c:v>
                </c:pt>
                <c:pt idx="93">
                  <c:v>122.36736697467367</c:v>
                </c:pt>
                <c:pt idx="94">
                  <c:v>123.64934879498382</c:v>
                </c:pt>
                <c:pt idx="95">
                  <c:v>125.13792376645929</c:v>
                </c:pt>
                <c:pt idx="96">
                  <c:v>125.84734350611328</c:v>
                </c:pt>
                <c:pt idx="97">
                  <c:v>123.84157754811227</c:v>
                </c:pt>
                <c:pt idx="98">
                  <c:v>122.50934038407719</c:v>
                </c:pt>
                <c:pt idx="99">
                  <c:v>117.93808787851178</c:v>
                </c:pt>
                <c:pt idx="100">
                  <c:v>115.99412650350291</c:v>
                </c:pt>
                <c:pt idx="101">
                  <c:v>117.81610348169777</c:v>
                </c:pt>
                <c:pt idx="102">
                  <c:v>120.41051947347128</c:v>
                </c:pt>
                <c:pt idx="103">
                  <c:v>121.06481929708417</c:v>
                </c:pt>
                <c:pt idx="104">
                  <c:v>121.3199733656248</c:v>
                </c:pt>
                <c:pt idx="105">
                  <c:v>121.69828122951742</c:v>
                </c:pt>
                <c:pt idx="106">
                  <c:v>122.2043282542007</c:v>
                </c:pt>
                <c:pt idx="107">
                  <c:v>124.44602794949435</c:v>
                </c:pt>
                <c:pt idx="108">
                  <c:v>126.21977035115309</c:v>
                </c:pt>
                <c:pt idx="109">
                  <c:v>128.24635353309483</c:v>
                </c:pt>
                <c:pt idx="110">
                  <c:v>131.65633596554193</c:v>
                </c:pt>
                <c:pt idx="111">
                  <c:v>131.75386661784466</c:v>
                </c:pt>
                <c:pt idx="112">
                  <c:v>133.76573968563122</c:v>
                </c:pt>
                <c:pt idx="113">
                  <c:v>135.19724264238835</c:v>
                </c:pt>
                <c:pt idx="114">
                  <c:v>137.53865436652714</c:v>
                </c:pt>
                <c:pt idx="115">
                  <c:v>138.73902609041721</c:v>
                </c:pt>
                <c:pt idx="116">
                  <c:v>139.93312422528783</c:v>
                </c:pt>
                <c:pt idx="117">
                  <c:v>144.92634438462585</c:v>
                </c:pt>
                <c:pt idx="118">
                  <c:v>147.06338066300071</c:v>
                </c:pt>
                <c:pt idx="119">
                  <c:v>147.1276744175976</c:v>
                </c:pt>
                <c:pt idx="120">
                  <c:v>150.47895067324643</c:v>
                </c:pt>
                <c:pt idx="121">
                  <c:v>153.57148617043572</c:v>
                </c:pt>
                <c:pt idx="122">
                  <c:v>160.21532795564576</c:v>
                </c:pt>
                <c:pt idx="123">
                  <c:v>166.15872889541126</c:v>
                </c:pt>
                <c:pt idx="124">
                  <c:v>172.81108433378597</c:v>
                </c:pt>
                <c:pt idx="125">
                  <c:v>174.37075961291126</c:v>
                </c:pt>
                <c:pt idx="126">
                  <c:v>179.05466445315716</c:v>
                </c:pt>
                <c:pt idx="127">
                  <c:v>174.71001431482688</c:v>
                </c:pt>
                <c:pt idx="128">
                  <c:v>175.94678309664127</c:v>
                </c:pt>
                <c:pt idx="129">
                  <c:v>178.71983631208786</c:v>
                </c:pt>
                <c:pt idx="130">
                  <c:v>179.60751124629107</c:v>
                </c:pt>
                <c:pt idx="131">
                  <c:v>170.15386298380599</c:v>
                </c:pt>
                <c:pt idx="132">
                  <c:v>171.30208957794159</c:v>
                </c:pt>
                <c:pt idx="133">
                  <c:v>167.88071709885324</c:v>
                </c:pt>
                <c:pt idx="134">
                  <c:v>166.75251222685912</c:v>
                </c:pt>
                <c:pt idx="135">
                  <c:v>165.94339289645083</c:v>
                </c:pt>
                <c:pt idx="136">
                  <c:v>162.42976264614055</c:v>
                </c:pt>
                <c:pt idx="137">
                  <c:v>162.51522129155873</c:v>
                </c:pt>
                <c:pt idx="138">
                  <c:v>164.70943185335372</c:v>
                </c:pt>
                <c:pt idx="139">
                  <c:v>170.71103370687709</c:v>
                </c:pt>
                <c:pt idx="140">
                  <c:v>176.06882013014061</c:v>
                </c:pt>
                <c:pt idx="141">
                  <c:v>177.84278481154738</c:v>
                </c:pt>
                <c:pt idx="142">
                  <c:v>174.89287633164554</c:v>
                </c:pt>
                <c:pt idx="143">
                  <c:v>171.12271637320859</c:v>
                </c:pt>
                <c:pt idx="144">
                  <c:v>172.60959456458806</c:v>
                </c:pt>
                <c:pt idx="145">
                  <c:v>177.65894303893788</c:v>
                </c:pt>
                <c:pt idx="146">
                  <c:v>179.23440582069372</c:v>
                </c:pt>
                <c:pt idx="147">
                  <c:v>180.32732472855642</c:v>
                </c:pt>
                <c:pt idx="148">
                  <c:v>177.76254314810558</c:v>
                </c:pt>
                <c:pt idx="149">
                  <c:v>176.80997409081237</c:v>
                </c:pt>
                <c:pt idx="150">
                  <c:v>180.37766886034493</c:v>
                </c:pt>
                <c:pt idx="151">
                  <c:v>177.84791949064953</c:v>
                </c:pt>
                <c:pt idx="152">
                  <c:v>176.42459706477982</c:v>
                </c:pt>
                <c:pt idx="153">
                  <c:v>178.03957894382361</c:v>
                </c:pt>
                <c:pt idx="154">
                  <c:v>179.16617461429078</c:v>
                </c:pt>
                <c:pt idx="155">
                  <c:v>180.18159672156551</c:v>
                </c:pt>
                <c:pt idx="156">
                  <c:v>184.46898087908571</c:v>
                </c:pt>
                <c:pt idx="157">
                  <c:v>184.76580904520398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79A-4722-B530-A841C632BD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39934080"/>
        <c:axId val="1939931200"/>
      </c:lineChart>
      <c:dateAx>
        <c:axId val="193993408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931200"/>
        <c:crosses val="autoZero"/>
        <c:auto val="1"/>
        <c:lblOffset val="100"/>
        <c:baseTimeUnit val="months"/>
      </c:dateAx>
      <c:valAx>
        <c:axId val="193993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934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 i="1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'Tipo de Cambio Observado'!$D$6</c:f>
              <c:strCache>
                <c:ptCount val="1"/>
                <c:pt idx="0">
                  <c:v>TCO</c:v>
                </c:pt>
              </c:strCache>
            </c:strRef>
          </c:tx>
          <c:marker>
            <c:symbol val="none"/>
          </c:marker>
          <c:cat>
            <c:numRef>
              <c:f>'Tipo de Cambio Observado'!$C$7:$C$294</c:f>
              <c:numCache>
                <c:formatCode>mmm\-yy</c:formatCode>
                <c:ptCount val="288"/>
                <c:pt idx="0">
                  <c:v>40179</c:v>
                </c:pt>
                <c:pt idx="1">
                  <c:v>40210</c:v>
                </c:pt>
                <c:pt idx="2">
                  <c:v>40238</c:v>
                </c:pt>
                <c:pt idx="3">
                  <c:v>40269</c:v>
                </c:pt>
                <c:pt idx="4">
                  <c:v>40299</c:v>
                </c:pt>
                <c:pt idx="5">
                  <c:v>40330</c:v>
                </c:pt>
                <c:pt idx="6">
                  <c:v>40360</c:v>
                </c:pt>
                <c:pt idx="7">
                  <c:v>40391</c:v>
                </c:pt>
                <c:pt idx="8">
                  <c:v>40422</c:v>
                </c:pt>
                <c:pt idx="9">
                  <c:v>40452</c:v>
                </c:pt>
                <c:pt idx="10">
                  <c:v>40483</c:v>
                </c:pt>
                <c:pt idx="11">
                  <c:v>40513</c:v>
                </c:pt>
                <c:pt idx="12">
                  <c:v>40544</c:v>
                </c:pt>
                <c:pt idx="13">
                  <c:v>40575</c:v>
                </c:pt>
                <c:pt idx="14">
                  <c:v>40603</c:v>
                </c:pt>
                <c:pt idx="15">
                  <c:v>40634</c:v>
                </c:pt>
                <c:pt idx="16">
                  <c:v>40664</c:v>
                </c:pt>
                <c:pt idx="17">
                  <c:v>40695</c:v>
                </c:pt>
                <c:pt idx="18">
                  <c:v>40725</c:v>
                </c:pt>
                <c:pt idx="19">
                  <c:v>40756</c:v>
                </c:pt>
                <c:pt idx="20">
                  <c:v>40787</c:v>
                </c:pt>
                <c:pt idx="21">
                  <c:v>40817</c:v>
                </c:pt>
                <c:pt idx="22">
                  <c:v>40848</c:v>
                </c:pt>
                <c:pt idx="23">
                  <c:v>40878</c:v>
                </c:pt>
                <c:pt idx="24">
                  <c:v>40909</c:v>
                </c:pt>
                <c:pt idx="25">
                  <c:v>40940</c:v>
                </c:pt>
                <c:pt idx="26">
                  <c:v>40969</c:v>
                </c:pt>
                <c:pt idx="27">
                  <c:v>41000</c:v>
                </c:pt>
                <c:pt idx="28">
                  <c:v>41030</c:v>
                </c:pt>
                <c:pt idx="29">
                  <c:v>41061</c:v>
                </c:pt>
                <c:pt idx="30">
                  <c:v>41091</c:v>
                </c:pt>
                <c:pt idx="31">
                  <c:v>41122</c:v>
                </c:pt>
                <c:pt idx="32">
                  <c:v>41153</c:v>
                </c:pt>
                <c:pt idx="33">
                  <c:v>41183</c:v>
                </c:pt>
                <c:pt idx="34">
                  <c:v>41214</c:v>
                </c:pt>
                <c:pt idx="35">
                  <c:v>41244</c:v>
                </c:pt>
                <c:pt idx="36">
                  <c:v>41275</c:v>
                </c:pt>
                <c:pt idx="37">
                  <c:v>41306</c:v>
                </c:pt>
                <c:pt idx="38">
                  <c:v>41334</c:v>
                </c:pt>
                <c:pt idx="39">
                  <c:v>41365</c:v>
                </c:pt>
                <c:pt idx="40">
                  <c:v>41395</c:v>
                </c:pt>
                <c:pt idx="41">
                  <c:v>41426</c:v>
                </c:pt>
                <c:pt idx="42">
                  <c:v>41456</c:v>
                </c:pt>
                <c:pt idx="43">
                  <c:v>41487</c:v>
                </c:pt>
                <c:pt idx="44">
                  <c:v>41518</c:v>
                </c:pt>
                <c:pt idx="45">
                  <c:v>41548</c:v>
                </c:pt>
                <c:pt idx="46">
                  <c:v>41579</c:v>
                </c:pt>
                <c:pt idx="47">
                  <c:v>41609</c:v>
                </c:pt>
                <c:pt idx="48">
                  <c:v>41640</c:v>
                </c:pt>
                <c:pt idx="49">
                  <c:v>41671</c:v>
                </c:pt>
                <c:pt idx="50">
                  <c:v>41699</c:v>
                </c:pt>
                <c:pt idx="51">
                  <c:v>41730</c:v>
                </c:pt>
                <c:pt idx="52">
                  <c:v>41760</c:v>
                </c:pt>
                <c:pt idx="53">
                  <c:v>41791</c:v>
                </c:pt>
                <c:pt idx="54">
                  <c:v>41821</c:v>
                </c:pt>
                <c:pt idx="55">
                  <c:v>41852</c:v>
                </c:pt>
                <c:pt idx="56">
                  <c:v>41883</c:v>
                </c:pt>
                <c:pt idx="57">
                  <c:v>41913</c:v>
                </c:pt>
                <c:pt idx="58">
                  <c:v>41944</c:v>
                </c:pt>
                <c:pt idx="59">
                  <c:v>41974</c:v>
                </c:pt>
                <c:pt idx="60">
                  <c:v>42005</c:v>
                </c:pt>
                <c:pt idx="61">
                  <c:v>42036</c:v>
                </c:pt>
                <c:pt idx="62">
                  <c:v>42064</c:v>
                </c:pt>
                <c:pt idx="63">
                  <c:v>42095</c:v>
                </c:pt>
                <c:pt idx="64">
                  <c:v>42125</c:v>
                </c:pt>
                <c:pt idx="65">
                  <c:v>42156</c:v>
                </c:pt>
                <c:pt idx="66">
                  <c:v>42186</c:v>
                </c:pt>
                <c:pt idx="67">
                  <c:v>42217</c:v>
                </c:pt>
                <c:pt idx="68">
                  <c:v>42248</c:v>
                </c:pt>
                <c:pt idx="69">
                  <c:v>42278</c:v>
                </c:pt>
                <c:pt idx="70">
                  <c:v>42309</c:v>
                </c:pt>
                <c:pt idx="71">
                  <c:v>42339</c:v>
                </c:pt>
                <c:pt idx="72">
                  <c:v>42370</c:v>
                </c:pt>
                <c:pt idx="73">
                  <c:v>42401</c:v>
                </c:pt>
                <c:pt idx="74">
                  <c:v>42430</c:v>
                </c:pt>
                <c:pt idx="75">
                  <c:v>42461</c:v>
                </c:pt>
                <c:pt idx="76">
                  <c:v>42491</c:v>
                </c:pt>
                <c:pt idx="77">
                  <c:v>42522</c:v>
                </c:pt>
                <c:pt idx="78">
                  <c:v>42552</c:v>
                </c:pt>
                <c:pt idx="79">
                  <c:v>42583</c:v>
                </c:pt>
                <c:pt idx="80">
                  <c:v>42614</c:v>
                </c:pt>
                <c:pt idx="81">
                  <c:v>42644</c:v>
                </c:pt>
                <c:pt idx="82">
                  <c:v>42675</c:v>
                </c:pt>
                <c:pt idx="83">
                  <c:v>42705</c:v>
                </c:pt>
                <c:pt idx="84">
                  <c:v>42736</c:v>
                </c:pt>
                <c:pt idx="85">
                  <c:v>42767</c:v>
                </c:pt>
                <c:pt idx="86">
                  <c:v>42795</c:v>
                </c:pt>
                <c:pt idx="87">
                  <c:v>42826</c:v>
                </c:pt>
                <c:pt idx="88">
                  <c:v>42856</c:v>
                </c:pt>
                <c:pt idx="89">
                  <c:v>42887</c:v>
                </c:pt>
                <c:pt idx="90">
                  <c:v>42917</c:v>
                </c:pt>
                <c:pt idx="91">
                  <c:v>42948</c:v>
                </c:pt>
                <c:pt idx="92">
                  <c:v>42979</c:v>
                </c:pt>
                <c:pt idx="93">
                  <c:v>43009</c:v>
                </c:pt>
                <c:pt idx="94">
                  <c:v>43040</c:v>
                </c:pt>
                <c:pt idx="95">
                  <c:v>43070</c:v>
                </c:pt>
                <c:pt idx="96">
                  <c:v>43101</c:v>
                </c:pt>
                <c:pt idx="97">
                  <c:v>43132</c:v>
                </c:pt>
                <c:pt idx="98">
                  <c:v>43160</c:v>
                </c:pt>
                <c:pt idx="99">
                  <c:v>43191</c:v>
                </c:pt>
                <c:pt idx="100">
                  <c:v>43221</c:v>
                </c:pt>
                <c:pt idx="101">
                  <c:v>43252</c:v>
                </c:pt>
                <c:pt idx="102">
                  <c:v>43282</c:v>
                </c:pt>
                <c:pt idx="103">
                  <c:v>43313</c:v>
                </c:pt>
                <c:pt idx="104">
                  <c:v>43344</c:v>
                </c:pt>
                <c:pt idx="105">
                  <c:v>43374</c:v>
                </c:pt>
                <c:pt idx="106">
                  <c:v>43405</c:v>
                </c:pt>
                <c:pt idx="107">
                  <c:v>43435</c:v>
                </c:pt>
                <c:pt idx="108">
                  <c:v>43466</c:v>
                </c:pt>
                <c:pt idx="109">
                  <c:v>43497</c:v>
                </c:pt>
                <c:pt idx="110">
                  <c:v>43525</c:v>
                </c:pt>
                <c:pt idx="111">
                  <c:v>43556</c:v>
                </c:pt>
                <c:pt idx="112">
                  <c:v>43586</c:v>
                </c:pt>
                <c:pt idx="113">
                  <c:v>43617</c:v>
                </c:pt>
                <c:pt idx="114">
                  <c:v>43647</c:v>
                </c:pt>
                <c:pt idx="115">
                  <c:v>43678</c:v>
                </c:pt>
                <c:pt idx="116">
                  <c:v>43709</c:v>
                </c:pt>
                <c:pt idx="117">
                  <c:v>43739</c:v>
                </c:pt>
                <c:pt idx="118">
                  <c:v>43770</c:v>
                </c:pt>
                <c:pt idx="119">
                  <c:v>43800</c:v>
                </c:pt>
                <c:pt idx="120">
                  <c:v>43831</c:v>
                </c:pt>
                <c:pt idx="121">
                  <c:v>43862</c:v>
                </c:pt>
                <c:pt idx="122">
                  <c:v>43891</c:v>
                </c:pt>
                <c:pt idx="123">
                  <c:v>43922</c:v>
                </c:pt>
                <c:pt idx="124">
                  <c:v>43952</c:v>
                </c:pt>
                <c:pt idx="125">
                  <c:v>43983</c:v>
                </c:pt>
                <c:pt idx="126">
                  <c:v>44013</c:v>
                </c:pt>
                <c:pt idx="127">
                  <c:v>44044</c:v>
                </c:pt>
                <c:pt idx="128">
                  <c:v>44075</c:v>
                </c:pt>
                <c:pt idx="129">
                  <c:v>44105</c:v>
                </c:pt>
                <c:pt idx="130">
                  <c:v>44136</c:v>
                </c:pt>
                <c:pt idx="131">
                  <c:v>44166</c:v>
                </c:pt>
                <c:pt idx="132">
                  <c:v>44197</c:v>
                </c:pt>
                <c:pt idx="133">
                  <c:v>44228</c:v>
                </c:pt>
                <c:pt idx="134">
                  <c:v>44256</c:v>
                </c:pt>
                <c:pt idx="135">
                  <c:v>44287</c:v>
                </c:pt>
                <c:pt idx="136">
                  <c:v>44317</c:v>
                </c:pt>
                <c:pt idx="137">
                  <c:v>44348</c:v>
                </c:pt>
                <c:pt idx="138">
                  <c:v>44378</c:v>
                </c:pt>
                <c:pt idx="139">
                  <c:v>44409</c:v>
                </c:pt>
                <c:pt idx="140">
                  <c:v>44440</c:v>
                </c:pt>
                <c:pt idx="141">
                  <c:v>44470</c:v>
                </c:pt>
                <c:pt idx="142">
                  <c:v>44501</c:v>
                </c:pt>
                <c:pt idx="143">
                  <c:v>44531</c:v>
                </c:pt>
                <c:pt idx="144">
                  <c:v>44562</c:v>
                </c:pt>
                <c:pt idx="145">
                  <c:v>44593</c:v>
                </c:pt>
                <c:pt idx="146">
                  <c:v>44621</c:v>
                </c:pt>
                <c:pt idx="147">
                  <c:v>44652</c:v>
                </c:pt>
                <c:pt idx="148">
                  <c:v>44682</c:v>
                </c:pt>
                <c:pt idx="149">
                  <c:v>44713</c:v>
                </c:pt>
                <c:pt idx="150">
                  <c:v>44743</c:v>
                </c:pt>
                <c:pt idx="151">
                  <c:v>44774</c:v>
                </c:pt>
                <c:pt idx="152">
                  <c:v>44805</c:v>
                </c:pt>
                <c:pt idx="153">
                  <c:v>44835</c:v>
                </c:pt>
                <c:pt idx="154">
                  <c:v>44866</c:v>
                </c:pt>
                <c:pt idx="155">
                  <c:v>44896</c:v>
                </c:pt>
                <c:pt idx="156">
                  <c:v>44927</c:v>
                </c:pt>
                <c:pt idx="157">
                  <c:v>44958</c:v>
                </c:pt>
                <c:pt idx="158">
                  <c:v>44986</c:v>
                </c:pt>
                <c:pt idx="159">
                  <c:v>45017</c:v>
                </c:pt>
                <c:pt idx="160">
                  <c:v>45047</c:v>
                </c:pt>
                <c:pt idx="161">
                  <c:v>45078</c:v>
                </c:pt>
                <c:pt idx="162">
                  <c:v>45108</c:v>
                </c:pt>
                <c:pt idx="163">
                  <c:v>45139</c:v>
                </c:pt>
                <c:pt idx="164">
                  <c:v>45170</c:v>
                </c:pt>
                <c:pt idx="165">
                  <c:v>45200</c:v>
                </c:pt>
                <c:pt idx="166">
                  <c:v>45231</c:v>
                </c:pt>
                <c:pt idx="167">
                  <c:v>45261</c:v>
                </c:pt>
                <c:pt idx="168">
                  <c:v>45292</c:v>
                </c:pt>
                <c:pt idx="169">
                  <c:v>45323</c:v>
                </c:pt>
                <c:pt idx="170">
                  <c:v>45352</c:v>
                </c:pt>
                <c:pt idx="171">
                  <c:v>45383</c:v>
                </c:pt>
                <c:pt idx="172">
                  <c:v>45413</c:v>
                </c:pt>
                <c:pt idx="173">
                  <c:v>45444</c:v>
                </c:pt>
                <c:pt idx="174">
                  <c:v>45474</c:v>
                </c:pt>
                <c:pt idx="175">
                  <c:v>45505</c:v>
                </c:pt>
                <c:pt idx="176">
                  <c:v>45536</c:v>
                </c:pt>
                <c:pt idx="177">
                  <c:v>45566</c:v>
                </c:pt>
                <c:pt idx="178">
                  <c:v>45597</c:v>
                </c:pt>
                <c:pt idx="179">
                  <c:v>45627</c:v>
                </c:pt>
                <c:pt idx="180">
                  <c:v>45658</c:v>
                </c:pt>
                <c:pt idx="181">
                  <c:v>45689</c:v>
                </c:pt>
                <c:pt idx="182">
                  <c:v>45717</c:v>
                </c:pt>
                <c:pt idx="183">
                  <c:v>45748</c:v>
                </c:pt>
                <c:pt idx="184">
                  <c:v>45778</c:v>
                </c:pt>
                <c:pt idx="185">
                  <c:v>45809</c:v>
                </c:pt>
                <c:pt idx="186">
                  <c:v>45839</c:v>
                </c:pt>
                <c:pt idx="187">
                  <c:v>45870</c:v>
                </c:pt>
                <c:pt idx="188">
                  <c:v>45901</c:v>
                </c:pt>
                <c:pt idx="189">
                  <c:v>45931</c:v>
                </c:pt>
                <c:pt idx="190">
                  <c:v>45962</c:v>
                </c:pt>
                <c:pt idx="191">
                  <c:v>45992</c:v>
                </c:pt>
                <c:pt idx="192">
                  <c:v>46023</c:v>
                </c:pt>
                <c:pt idx="193">
                  <c:v>46054</c:v>
                </c:pt>
                <c:pt idx="194">
                  <c:v>46082</c:v>
                </c:pt>
                <c:pt idx="195">
                  <c:v>46113</c:v>
                </c:pt>
                <c:pt idx="196">
                  <c:v>46143</c:v>
                </c:pt>
                <c:pt idx="197">
                  <c:v>46174</c:v>
                </c:pt>
                <c:pt idx="198">
                  <c:v>46204</c:v>
                </c:pt>
                <c:pt idx="199">
                  <c:v>46235</c:v>
                </c:pt>
                <c:pt idx="200">
                  <c:v>46266</c:v>
                </c:pt>
                <c:pt idx="201">
                  <c:v>46296</c:v>
                </c:pt>
                <c:pt idx="202">
                  <c:v>46327</c:v>
                </c:pt>
                <c:pt idx="203">
                  <c:v>46357</c:v>
                </c:pt>
                <c:pt idx="204">
                  <c:v>46388</c:v>
                </c:pt>
                <c:pt idx="205">
                  <c:v>46419</c:v>
                </c:pt>
                <c:pt idx="206">
                  <c:v>46447</c:v>
                </c:pt>
                <c:pt idx="207">
                  <c:v>46478</c:v>
                </c:pt>
                <c:pt idx="208">
                  <c:v>46508</c:v>
                </c:pt>
                <c:pt idx="209">
                  <c:v>46539</c:v>
                </c:pt>
                <c:pt idx="210">
                  <c:v>46569</c:v>
                </c:pt>
                <c:pt idx="211">
                  <c:v>46600</c:v>
                </c:pt>
                <c:pt idx="212">
                  <c:v>46631</c:v>
                </c:pt>
                <c:pt idx="213">
                  <c:v>46661</c:v>
                </c:pt>
                <c:pt idx="214">
                  <c:v>46692</c:v>
                </c:pt>
                <c:pt idx="215">
                  <c:v>46722</c:v>
                </c:pt>
                <c:pt idx="216">
                  <c:v>46753</c:v>
                </c:pt>
                <c:pt idx="217">
                  <c:v>46784</c:v>
                </c:pt>
                <c:pt idx="218">
                  <c:v>46813</c:v>
                </c:pt>
                <c:pt idx="219">
                  <c:v>46844</c:v>
                </c:pt>
                <c:pt idx="220">
                  <c:v>46874</c:v>
                </c:pt>
                <c:pt idx="221">
                  <c:v>46905</c:v>
                </c:pt>
                <c:pt idx="222">
                  <c:v>46935</c:v>
                </c:pt>
                <c:pt idx="223">
                  <c:v>46966</c:v>
                </c:pt>
                <c:pt idx="224">
                  <c:v>46997</c:v>
                </c:pt>
                <c:pt idx="225">
                  <c:v>47027</c:v>
                </c:pt>
                <c:pt idx="226">
                  <c:v>47058</c:v>
                </c:pt>
                <c:pt idx="227">
                  <c:v>47088</c:v>
                </c:pt>
                <c:pt idx="228">
                  <c:v>47119</c:v>
                </c:pt>
                <c:pt idx="229">
                  <c:v>47150</c:v>
                </c:pt>
                <c:pt idx="230">
                  <c:v>47178</c:v>
                </c:pt>
                <c:pt idx="231">
                  <c:v>47209</c:v>
                </c:pt>
                <c:pt idx="232">
                  <c:v>47239</c:v>
                </c:pt>
                <c:pt idx="233">
                  <c:v>47270</c:v>
                </c:pt>
                <c:pt idx="234">
                  <c:v>47300</c:v>
                </c:pt>
                <c:pt idx="235">
                  <c:v>47331</c:v>
                </c:pt>
                <c:pt idx="236">
                  <c:v>47362</c:v>
                </c:pt>
                <c:pt idx="237">
                  <c:v>47392</c:v>
                </c:pt>
                <c:pt idx="238">
                  <c:v>47423</c:v>
                </c:pt>
                <c:pt idx="239">
                  <c:v>47453</c:v>
                </c:pt>
                <c:pt idx="240">
                  <c:v>47484</c:v>
                </c:pt>
                <c:pt idx="241">
                  <c:v>47515</c:v>
                </c:pt>
                <c:pt idx="242">
                  <c:v>47543</c:v>
                </c:pt>
                <c:pt idx="243">
                  <c:v>47574</c:v>
                </c:pt>
                <c:pt idx="244">
                  <c:v>47604</c:v>
                </c:pt>
                <c:pt idx="245">
                  <c:v>47635</c:v>
                </c:pt>
                <c:pt idx="246">
                  <c:v>47665</c:v>
                </c:pt>
                <c:pt idx="247">
                  <c:v>47696</c:v>
                </c:pt>
                <c:pt idx="248">
                  <c:v>47727</c:v>
                </c:pt>
                <c:pt idx="249">
                  <c:v>47757</c:v>
                </c:pt>
                <c:pt idx="250">
                  <c:v>47788</c:v>
                </c:pt>
                <c:pt idx="251">
                  <c:v>47818</c:v>
                </c:pt>
              </c:numCache>
            </c:numRef>
          </c:cat>
          <c:val>
            <c:numRef>
              <c:f>'Tipo de Cambio Observado'!$D$7:$D$294</c:f>
              <c:numCache>
                <c:formatCode>#,##0.0</c:formatCode>
                <c:ptCount val="288"/>
                <c:pt idx="0">
                  <c:v>500.66</c:v>
                </c:pt>
                <c:pt idx="1">
                  <c:v>532.55999999999995</c:v>
                </c:pt>
                <c:pt idx="2">
                  <c:v>523.16</c:v>
                </c:pt>
                <c:pt idx="3">
                  <c:v>520.62</c:v>
                </c:pt>
                <c:pt idx="4">
                  <c:v>533.21</c:v>
                </c:pt>
                <c:pt idx="5">
                  <c:v>536.66999999999996</c:v>
                </c:pt>
                <c:pt idx="6">
                  <c:v>531.72</c:v>
                </c:pt>
                <c:pt idx="7">
                  <c:v>509.32</c:v>
                </c:pt>
                <c:pt idx="8">
                  <c:v>493.93</c:v>
                </c:pt>
                <c:pt idx="9">
                  <c:v>484.04</c:v>
                </c:pt>
                <c:pt idx="10">
                  <c:v>482.32</c:v>
                </c:pt>
                <c:pt idx="11">
                  <c:v>474.78</c:v>
                </c:pt>
                <c:pt idx="12">
                  <c:v>489.44095238095241</c:v>
                </c:pt>
                <c:pt idx="13">
                  <c:v>475.69099999999997</c:v>
                </c:pt>
                <c:pt idx="14">
                  <c:v>479.6521739130435</c:v>
                </c:pt>
                <c:pt idx="15">
                  <c:v>471.32000000000005</c:v>
                </c:pt>
                <c:pt idx="16">
                  <c:v>467.72863636363633</c:v>
                </c:pt>
                <c:pt idx="17">
                  <c:v>469.41190476190468</c:v>
                </c:pt>
                <c:pt idx="18">
                  <c:v>462.93714285714276</c:v>
                </c:pt>
                <c:pt idx="19">
                  <c:v>466.79045454545451</c:v>
                </c:pt>
                <c:pt idx="20">
                  <c:v>483.69380952380953</c:v>
                </c:pt>
                <c:pt idx="21">
                  <c:v>511.74421052631584</c:v>
                </c:pt>
                <c:pt idx="22">
                  <c:v>508.43761904761897</c:v>
                </c:pt>
                <c:pt idx="23">
                  <c:v>517.17190476190467</c:v>
                </c:pt>
                <c:pt idx="24">
                  <c:v>501.33954545454543</c:v>
                </c:pt>
                <c:pt idx="25">
                  <c:v>481.48857142857145</c:v>
                </c:pt>
                <c:pt idx="26">
                  <c:v>485.39545454545447</c:v>
                </c:pt>
                <c:pt idx="27">
                  <c:v>486.00099999999992</c:v>
                </c:pt>
                <c:pt idx="28">
                  <c:v>497.08809523809515</c:v>
                </c:pt>
                <c:pt idx="29">
                  <c:v>505.62809523809517</c:v>
                </c:pt>
                <c:pt idx="30">
                  <c:v>491.93449999999996</c:v>
                </c:pt>
                <c:pt idx="31">
                  <c:v>480.99409090909086</c:v>
                </c:pt>
                <c:pt idx="32">
                  <c:v>474.97176470588226</c:v>
                </c:pt>
                <c:pt idx="33">
                  <c:v>475.36272727272723</c:v>
                </c:pt>
                <c:pt idx="34">
                  <c:v>480.57049999999998</c:v>
                </c:pt>
                <c:pt idx="35">
                  <c:v>477.1284210526315</c:v>
                </c:pt>
                <c:pt idx="36">
                  <c:v>472.66863636363632</c:v>
                </c:pt>
                <c:pt idx="37">
                  <c:v>472.34450000000004</c:v>
                </c:pt>
                <c:pt idx="38">
                  <c:v>472.48400000000009</c:v>
                </c:pt>
                <c:pt idx="39">
                  <c:v>472.13727272727266</c:v>
                </c:pt>
                <c:pt idx="40">
                  <c:v>479.58285714285711</c:v>
                </c:pt>
                <c:pt idx="41">
                  <c:v>502.88600000000008</c:v>
                </c:pt>
                <c:pt idx="42">
                  <c:v>504.96227272727282</c:v>
                </c:pt>
                <c:pt idx="43">
                  <c:v>512.58857142857141</c:v>
                </c:pt>
                <c:pt idx="44">
                  <c:v>504.56999999999982</c:v>
                </c:pt>
                <c:pt idx="45">
                  <c:v>500.80636363636353</c:v>
                </c:pt>
                <c:pt idx="46">
                  <c:v>519.25000000000023</c:v>
                </c:pt>
                <c:pt idx="47">
                  <c:v>529.45050000000003</c:v>
                </c:pt>
                <c:pt idx="48">
                  <c:v>537.02954545454543</c:v>
                </c:pt>
                <c:pt idx="49">
                  <c:v>554.4085</c:v>
                </c:pt>
                <c:pt idx="50">
                  <c:v>563.84333333333336</c:v>
                </c:pt>
                <c:pt idx="51">
                  <c:v>554.6409523809524</c:v>
                </c:pt>
                <c:pt idx="52">
                  <c:v>555.40200000000004</c:v>
                </c:pt>
                <c:pt idx="53">
                  <c:v>553.06333333333339</c:v>
                </c:pt>
                <c:pt idx="54">
                  <c:v>558.20818181818163</c:v>
                </c:pt>
                <c:pt idx="55">
                  <c:v>579.05199999999991</c:v>
                </c:pt>
                <c:pt idx="56">
                  <c:v>593.46800000000007</c:v>
                </c:pt>
                <c:pt idx="57">
                  <c:v>589.98</c:v>
                </c:pt>
                <c:pt idx="58">
                  <c:v>592.45950000000005</c:v>
                </c:pt>
                <c:pt idx="59">
                  <c:v>612.91899999999976</c:v>
                </c:pt>
                <c:pt idx="60">
                  <c:v>620.90952380952388</c:v>
                </c:pt>
                <c:pt idx="61">
                  <c:v>623.61750000000006</c:v>
                </c:pt>
                <c:pt idx="62">
                  <c:v>628.50318181818193</c:v>
                </c:pt>
                <c:pt idx="63">
                  <c:v>614.7276190476191</c:v>
                </c:pt>
                <c:pt idx="64">
                  <c:v>607.59684210526325</c:v>
                </c:pt>
                <c:pt idx="65">
                  <c:v>629.99476190476173</c:v>
                </c:pt>
                <c:pt idx="66">
                  <c:v>650.13954545454544</c:v>
                </c:pt>
                <c:pt idx="67">
                  <c:v>688.11571428571426</c:v>
                </c:pt>
                <c:pt idx="68">
                  <c:v>691.72904761904749</c:v>
                </c:pt>
                <c:pt idx="69">
                  <c:v>685.3142857142858</c:v>
                </c:pt>
                <c:pt idx="70">
                  <c:v>704.00238095238092</c:v>
                </c:pt>
                <c:pt idx="71">
                  <c:v>704.23800000000006</c:v>
                </c:pt>
                <c:pt idx="72">
                  <c:v>721.94799999999964</c:v>
                </c:pt>
                <c:pt idx="73">
                  <c:v>704.08476190476188</c:v>
                </c:pt>
                <c:pt idx="74">
                  <c:v>682.06772727272732</c:v>
                </c:pt>
                <c:pt idx="75">
                  <c:v>669.93238095238098</c:v>
                </c:pt>
                <c:pt idx="76">
                  <c:v>681.87045454545466</c:v>
                </c:pt>
                <c:pt idx="77">
                  <c:v>681.07190476190476</c:v>
                </c:pt>
                <c:pt idx="78">
                  <c:v>657.56714285714281</c:v>
                </c:pt>
                <c:pt idx="79">
                  <c:v>658.89045454545442</c:v>
                </c:pt>
                <c:pt idx="80">
                  <c:v>668.6323809523808</c:v>
                </c:pt>
                <c:pt idx="81">
                  <c:v>663.92210526315785</c:v>
                </c:pt>
                <c:pt idx="82">
                  <c:v>666.11761904761897</c:v>
                </c:pt>
                <c:pt idx="83">
                  <c:v>667.16809523809513</c:v>
                </c:pt>
                <c:pt idx="84">
                  <c:v>661.19428571428602</c:v>
                </c:pt>
                <c:pt idx="85">
                  <c:v>643.20950000000005</c:v>
                </c:pt>
                <c:pt idx="86">
                  <c:v>661.2026086956522</c:v>
                </c:pt>
                <c:pt idx="87">
                  <c:v>655.74333333333334</c:v>
                </c:pt>
                <c:pt idx="88">
                  <c:v>671.53954545454553</c:v>
                </c:pt>
                <c:pt idx="89">
                  <c:v>665.15333333333342</c:v>
                </c:pt>
                <c:pt idx="90">
                  <c:v>658.17142857142846</c:v>
                </c:pt>
                <c:pt idx="91">
                  <c:v>644.24181818181808</c:v>
                </c:pt>
                <c:pt idx="92">
                  <c:v>625.54157894736852</c:v>
                </c:pt>
                <c:pt idx="93">
                  <c:v>629.54649999999992</c:v>
                </c:pt>
                <c:pt idx="94">
                  <c:v>633.76761904761895</c:v>
                </c:pt>
                <c:pt idx="95">
                  <c:v>636.9236842105264</c:v>
                </c:pt>
                <c:pt idx="96">
                  <c:v>605.52863636363645</c:v>
                </c:pt>
                <c:pt idx="97">
                  <c:v>596.83899999999994</c:v>
                </c:pt>
                <c:pt idx="98">
                  <c:v>603.4452380952381</c:v>
                </c:pt>
                <c:pt idx="99">
                  <c:v>600.54761904761904</c:v>
                </c:pt>
                <c:pt idx="100">
                  <c:v>626.11904761904748</c:v>
                </c:pt>
                <c:pt idx="101">
                  <c:v>636.14619047619067</c:v>
                </c:pt>
                <c:pt idx="102">
                  <c:v>652.40699999999993</c:v>
                </c:pt>
                <c:pt idx="103">
                  <c:v>656.25090909090898</c:v>
                </c:pt>
                <c:pt idx="104">
                  <c:v>680.91470588235302</c:v>
                </c:pt>
                <c:pt idx="105">
                  <c:v>676.84090909090889</c:v>
                </c:pt>
                <c:pt idx="106">
                  <c:v>677.61199999999985</c:v>
                </c:pt>
                <c:pt idx="107">
                  <c:v>681.98684210526335</c:v>
                </c:pt>
                <c:pt idx="108">
                  <c:v>677.06181818181813</c:v>
                </c:pt>
                <c:pt idx="109">
                  <c:v>656.30449999999996</c:v>
                </c:pt>
                <c:pt idx="110">
                  <c:v>667.67857142857144</c:v>
                </c:pt>
                <c:pt idx="111">
                  <c:v>667.39904761904756</c:v>
                </c:pt>
                <c:pt idx="112">
                  <c:v>692.00380952380954</c:v>
                </c:pt>
                <c:pt idx="113">
                  <c:v>692.40899999999999</c:v>
                </c:pt>
                <c:pt idx="114">
                  <c:v>686.0595454545454</c:v>
                </c:pt>
                <c:pt idx="115">
                  <c:v>713.70333333333338</c:v>
                </c:pt>
                <c:pt idx="116">
                  <c:v>718.4422222222222</c:v>
                </c:pt>
                <c:pt idx="117">
                  <c:v>721.0322727272727</c:v>
                </c:pt>
                <c:pt idx="118">
                  <c:v>776.53</c:v>
                </c:pt>
                <c:pt idx="119">
                  <c:v>770.39</c:v>
                </c:pt>
                <c:pt idx="120">
                  <c:v>772.64772727272725</c:v>
                </c:pt>
                <c:pt idx="121">
                  <c:v>796.38</c:v>
                </c:pt>
                <c:pt idx="122">
                  <c:v>839.37545454545455</c:v>
                </c:pt>
                <c:pt idx="123">
                  <c:v>853.37904761904758</c:v>
                </c:pt>
                <c:pt idx="124">
                  <c:v>821.80526315789473</c:v>
                </c:pt>
                <c:pt idx="125">
                  <c:v>793.7180952380952</c:v>
                </c:pt>
                <c:pt idx="126">
                  <c:v>784.72909090909093</c:v>
                </c:pt>
                <c:pt idx="127">
                  <c:v>784.66190476190479</c:v>
                </c:pt>
                <c:pt idx="128">
                  <c:v>773.40238095238101</c:v>
                </c:pt>
                <c:pt idx="129">
                  <c:v>788.26714285714286</c:v>
                </c:pt>
                <c:pt idx="130">
                  <c:v>762.88476190476194</c:v>
                </c:pt>
                <c:pt idx="131">
                  <c:v>734.73299999999995</c:v>
                </c:pt>
                <c:pt idx="132">
                  <c:v>723.55600000000004</c:v>
                </c:pt>
                <c:pt idx="133">
                  <c:v>722.62649999999996</c:v>
                </c:pt>
                <c:pt idx="134">
                  <c:v>726.36608695652171</c:v>
                </c:pt>
                <c:pt idx="135">
                  <c:v>707.84523809523807</c:v>
                </c:pt>
                <c:pt idx="136">
                  <c:v>712.2595</c:v>
                </c:pt>
                <c:pt idx="137">
                  <c:v>726.54449999999997</c:v>
                </c:pt>
                <c:pt idx="138">
                  <c:v>750.44047619047615</c:v>
                </c:pt>
                <c:pt idx="139">
                  <c:v>779.82818181818186</c:v>
                </c:pt>
                <c:pt idx="140">
                  <c:v>783.62619047619046</c:v>
                </c:pt>
                <c:pt idx="141">
                  <c:v>813.95050000000003</c:v>
                </c:pt>
                <c:pt idx="142">
                  <c:v>812.62476190476195</c:v>
                </c:pt>
                <c:pt idx="143">
                  <c:v>849.12190476190472</c:v>
                </c:pt>
                <c:pt idx="144">
                  <c:v>822.05</c:v>
                </c:pt>
                <c:pt idx="145">
                  <c:v>807.06799999999998</c:v>
                </c:pt>
                <c:pt idx="146">
                  <c:v>799.18739130434778</c:v>
                </c:pt>
                <c:pt idx="147">
                  <c:v>815.12300000000005</c:v>
                </c:pt>
                <c:pt idx="148">
                  <c:v>849.39</c:v>
                </c:pt>
                <c:pt idx="149">
                  <c:v>857.76949999999999</c:v>
                </c:pt>
                <c:pt idx="150">
                  <c:v>953.7061904761905</c:v>
                </c:pt>
                <c:pt idx="151">
                  <c:v>904.35227272727275</c:v>
                </c:pt>
                <c:pt idx="152">
                  <c:v>921.00750000000005</c:v>
                </c:pt>
                <c:pt idx="153">
                  <c:v>955.89473684210532</c:v>
                </c:pt>
                <c:pt idx="154">
                  <c:v>917.05285714285719</c:v>
                </c:pt>
                <c:pt idx="155">
                  <c:v>875.66142857142859</c:v>
                </c:pt>
                <c:pt idx="156">
                  <c:v>826.33571428571429</c:v>
                </c:pt>
                <c:pt idx="157">
                  <c:v>798.25750000000005</c:v>
                </c:pt>
                <c:pt idx="158">
                  <c:v>809.50391304347829</c:v>
                </c:pt>
                <c:pt idx="159">
                  <c:v>803.83684210526314</c:v>
                </c:pt>
                <c:pt idx="160">
                  <c:v>798.63545454545454</c:v>
                </c:pt>
                <c:pt idx="161">
                  <c:v>799.87249999999995</c:v>
                </c:pt>
                <c:pt idx="162">
                  <c:v>813.39714285714285</c:v>
                </c:pt>
                <c:pt idx="163">
                  <c:v>855.65954545454542</c:v>
                </c:pt>
                <c:pt idx="164">
                  <c:v>884.40368421052631</c:v>
                </c:pt>
                <c:pt idx="165">
                  <c:v>926.34699999999998</c:v>
                </c:pt>
                <c:pt idx="166">
                  <c:v>886.61428571428576</c:v>
                </c:pt>
                <c:pt idx="167">
                  <c:v>874.66578947368419</c:v>
                </c:pt>
                <c:pt idx="168">
                  <c:v>907.98681818181819</c:v>
                </c:pt>
                <c:pt idx="169">
                  <c:v>963.44238095238097</c:v>
                </c:pt>
                <c:pt idx="170">
                  <c:v>967.9325</c:v>
                </c:pt>
                <c:pt idx="171">
                  <c:v>960.13818181818181</c:v>
                </c:pt>
                <c:pt idx="172">
                  <c:v>917.87714285714287</c:v>
                </c:pt>
                <c:pt idx="173">
                  <c:v>926.08105263157893</c:v>
                </c:pt>
                <c:pt idx="174">
                  <c:v>937.56090909090904</c:v>
                </c:pt>
                <c:pt idx="175">
                  <c:v>929.89523809523814</c:v>
                </c:pt>
                <c:pt idx="176">
                  <c:v>926.21444444444444</c:v>
                </c:pt>
                <c:pt idx="177">
                  <c:v>933.81227272727267</c:v>
                </c:pt>
                <c:pt idx="178">
                  <c:v>971.6</c:v>
                </c:pt>
                <c:pt idx="179">
                  <c:v>982.29600000000005</c:v>
                </c:pt>
                <c:pt idx="180">
                  <c:v>1000.7636363636364</c:v>
                </c:pt>
                <c:pt idx="181">
                  <c:v>956.62</c:v>
                </c:pt>
                <c:pt idx="182">
                  <c:v>932.55190476190478</c:v>
                </c:pt>
                <c:pt idx="183">
                  <c:v>961.95714285714291</c:v>
                </c:pt>
                <c:pt idx="184">
                  <c:v>941.01250000000005</c:v>
                </c:pt>
                <c:pt idx="185">
                  <c:v>938.03700000000003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2E-4D8F-9A22-1CCEEF71B7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5169920"/>
        <c:axId val="265192192"/>
      </c:lineChart>
      <c:dateAx>
        <c:axId val="26516992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265192192"/>
        <c:crosses val="autoZero"/>
        <c:auto val="1"/>
        <c:lblOffset val="100"/>
        <c:baseTimeUnit val="months"/>
      </c:dateAx>
      <c:valAx>
        <c:axId val="265192192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65169920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08573928258967"/>
          <c:y val="4.9558339530966847E-2"/>
          <c:w val="0.86235870516185475"/>
          <c:h val="0.69747964722282763"/>
        </c:manualLayout>
      </c:layout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strRef>
              <c:f>'Tipo de Cambio Observado'!$I$7:$I$18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'Tipo de Cambio Observado'!$J$7:$J$18</c:f>
              <c:numCache>
                <c:formatCode>#,##0.0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BC-4BC4-912F-47D729F8215D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strRef>
              <c:f>'Tipo de Cambio Observado'!$I$7:$I$18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'Tipo de Cambio Observado'!$K$7:$K$18</c:f>
              <c:numCache>
                <c:formatCode>#,##0.0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BC-4BC4-912F-47D729F8215D}"/>
            </c:ext>
          </c:extLst>
        </c:ser>
        <c:ser>
          <c:idx val="2"/>
          <c:order val="2"/>
          <c:spPr>
            <a:ln w="28575">
              <a:noFill/>
            </a:ln>
          </c:spPr>
          <c:marker>
            <c:symbol val="dash"/>
            <c:size val="14"/>
            <c:spPr>
              <a:solidFill>
                <a:schemeClr val="tx1"/>
              </a:solidFill>
            </c:spPr>
          </c:marker>
          <c:cat>
            <c:strRef>
              <c:f>'Tipo de Cambio Observado'!$I$7:$I$18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'Tipo de Cambio Observado'!$L$7:$L$18</c:f>
              <c:numCache>
                <c:formatCode>#,##0.0</c:formatCode>
                <c:ptCount val="12"/>
                <c:pt idx="0">
                  <c:v>703.64427767470625</c:v>
                </c:pt>
                <c:pt idx="1">
                  <c:v>698.33508673469385</c:v>
                </c:pt>
                <c:pt idx="2">
                  <c:v>702.82409755720494</c:v>
                </c:pt>
                <c:pt idx="3">
                  <c:v>701.67204840022146</c:v>
                </c:pt>
                <c:pt idx="4">
                  <c:v>703.72732229925464</c:v>
                </c:pt>
                <c:pt idx="5">
                  <c:v>707.74109049409242</c:v>
                </c:pt>
                <c:pt idx="6">
                  <c:v>699.94487895437896</c:v>
                </c:pt>
                <c:pt idx="7">
                  <c:v>706.78723343323338</c:v>
                </c:pt>
                <c:pt idx="8">
                  <c:v>711.30183849329194</c:v>
                </c:pt>
                <c:pt idx="9">
                  <c:v>720.08283201009522</c:v>
                </c:pt>
                <c:pt idx="10">
                  <c:v>723.16048351648351</c:v>
                </c:pt>
                <c:pt idx="11">
                  <c:v>722.82174349334878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BC-4BC4-912F-47D729F82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47625">
              <a:solidFill>
                <a:srgbClr val="FF0000"/>
              </a:solidFill>
            </a:ln>
          </c:spPr>
        </c:hiLowLines>
        <c:axId val="267650944"/>
        <c:axId val="267652480"/>
      </c:stockChart>
      <c:catAx>
        <c:axId val="267650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267652480"/>
        <c:crosses val="autoZero"/>
        <c:auto val="1"/>
        <c:lblAlgn val="ctr"/>
        <c:lblOffset val="100"/>
        <c:noMultiLvlLbl val="0"/>
      </c:catAx>
      <c:valAx>
        <c:axId val="267652480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67650944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 i="1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'Salario Nominal'!$D$6</c:f>
              <c:strCache>
                <c:ptCount val="1"/>
                <c:pt idx="0">
                  <c:v>Indice de Remuneracion</c:v>
                </c:pt>
              </c:strCache>
            </c:strRef>
          </c:tx>
          <c:marker>
            <c:symbol val="none"/>
          </c:marker>
          <c:cat>
            <c:numRef>
              <c:f>'Salario Nominal'!$C$7:$C$294</c:f>
              <c:numCache>
                <c:formatCode>mmm\-yy</c:formatCode>
                <c:ptCount val="288"/>
                <c:pt idx="0">
                  <c:v>40179</c:v>
                </c:pt>
                <c:pt idx="1">
                  <c:v>40210</c:v>
                </c:pt>
                <c:pt idx="2">
                  <c:v>40238</c:v>
                </c:pt>
                <c:pt idx="3">
                  <c:v>40269</c:v>
                </c:pt>
                <c:pt idx="4">
                  <c:v>40299</c:v>
                </c:pt>
                <c:pt idx="5">
                  <c:v>40330</c:v>
                </c:pt>
                <c:pt idx="6">
                  <c:v>40360</c:v>
                </c:pt>
                <c:pt idx="7">
                  <c:v>40391</c:v>
                </c:pt>
                <c:pt idx="8">
                  <c:v>40422</c:v>
                </c:pt>
                <c:pt idx="9">
                  <c:v>40452</c:v>
                </c:pt>
                <c:pt idx="10">
                  <c:v>40483</c:v>
                </c:pt>
                <c:pt idx="11">
                  <c:v>40513</c:v>
                </c:pt>
                <c:pt idx="12">
                  <c:v>40544</c:v>
                </c:pt>
                <c:pt idx="13">
                  <c:v>40575</c:v>
                </c:pt>
                <c:pt idx="14">
                  <c:v>40603</c:v>
                </c:pt>
                <c:pt idx="15">
                  <c:v>40634</c:v>
                </c:pt>
                <c:pt idx="16">
                  <c:v>40664</c:v>
                </c:pt>
                <c:pt idx="17">
                  <c:v>40695</c:v>
                </c:pt>
                <c:pt idx="18">
                  <c:v>40725</c:v>
                </c:pt>
                <c:pt idx="19">
                  <c:v>40756</c:v>
                </c:pt>
                <c:pt idx="20">
                  <c:v>40787</c:v>
                </c:pt>
                <c:pt idx="21">
                  <c:v>40817</c:v>
                </c:pt>
                <c:pt idx="22">
                  <c:v>40848</c:v>
                </c:pt>
                <c:pt idx="23">
                  <c:v>40878</c:v>
                </c:pt>
                <c:pt idx="24">
                  <c:v>40909</c:v>
                </c:pt>
                <c:pt idx="25">
                  <c:v>40940</c:v>
                </c:pt>
                <c:pt idx="26">
                  <c:v>40969</c:v>
                </c:pt>
                <c:pt idx="27">
                  <c:v>41000</c:v>
                </c:pt>
                <c:pt idx="28">
                  <c:v>41030</c:v>
                </c:pt>
                <c:pt idx="29">
                  <c:v>41061</c:v>
                </c:pt>
                <c:pt idx="30">
                  <c:v>41091</c:v>
                </c:pt>
                <c:pt idx="31">
                  <c:v>41122</c:v>
                </c:pt>
                <c:pt idx="32">
                  <c:v>41153</c:v>
                </c:pt>
                <c:pt idx="33">
                  <c:v>41183</c:v>
                </c:pt>
                <c:pt idx="34">
                  <c:v>41214</c:v>
                </c:pt>
                <c:pt idx="35">
                  <c:v>41244</c:v>
                </c:pt>
                <c:pt idx="36">
                  <c:v>41275</c:v>
                </c:pt>
                <c:pt idx="37">
                  <c:v>41306</c:v>
                </c:pt>
                <c:pt idx="38">
                  <c:v>41334</c:v>
                </c:pt>
                <c:pt idx="39">
                  <c:v>41365</c:v>
                </c:pt>
                <c:pt idx="40">
                  <c:v>41395</c:v>
                </c:pt>
                <c:pt idx="41">
                  <c:v>41426</c:v>
                </c:pt>
                <c:pt idx="42">
                  <c:v>41456</c:v>
                </c:pt>
                <c:pt idx="43">
                  <c:v>41487</c:v>
                </c:pt>
                <c:pt idx="44">
                  <c:v>41518</c:v>
                </c:pt>
                <c:pt idx="45">
                  <c:v>41548</c:v>
                </c:pt>
                <c:pt idx="46">
                  <c:v>41579</c:v>
                </c:pt>
                <c:pt idx="47">
                  <c:v>41609</c:v>
                </c:pt>
                <c:pt idx="48">
                  <c:v>41640</c:v>
                </c:pt>
                <c:pt idx="49">
                  <c:v>41671</c:v>
                </c:pt>
                <c:pt idx="50">
                  <c:v>41699</c:v>
                </c:pt>
                <c:pt idx="51">
                  <c:v>41730</c:v>
                </c:pt>
                <c:pt idx="52">
                  <c:v>41760</c:v>
                </c:pt>
                <c:pt idx="53">
                  <c:v>41791</c:v>
                </c:pt>
                <c:pt idx="54">
                  <c:v>41821</c:v>
                </c:pt>
                <c:pt idx="55">
                  <c:v>41852</c:v>
                </c:pt>
                <c:pt idx="56">
                  <c:v>41883</c:v>
                </c:pt>
                <c:pt idx="57">
                  <c:v>41913</c:v>
                </c:pt>
                <c:pt idx="58">
                  <c:v>41944</c:v>
                </c:pt>
                <c:pt idx="59">
                  <c:v>41974</c:v>
                </c:pt>
                <c:pt idx="60">
                  <c:v>42005</c:v>
                </c:pt>
                <c:pt idx="61">
                  <c:v>42036</c:v>
                </c:pt>
                <c:pt idx="62">
                  <c:v>42064</c:v>
                </c:pt>
                <c:pt idx="63">
                  <c:v>42095</c:v>
                </c:pt>
                <c:pt idx="64">
                  <c:v>42125</c:v>
                </c:pt>
                <c:pt idx="65">
                  <c:v>42156</c:v>
                </c:pt>
                <c:pt idx="66">
                  <c:v>42186</c:v>
                </c:pt>
                <c:pt idx="67">
                  <c:v>42217</c:v>
                </c:pt>
                <c:pt idx="68">
                  <c:v>42248</c:v>
                </c:pt>
                <c:pt idx="69">
                  <c:v>42278</c:v>
                </c:pt>
                <c:pt idx="70">
                  <c:v>42309</c:v>
                </c:pt>
                <c:pt idx="71">
                  <c:v>42339</c:v>
                </c:pt>
                <c:pt idx="72">
                  <c:v>42370</c:v>
                </c:pt>
                <c:pt idx="73">
                  <c:v>42401</c:v>
                </c:pt>
                <c:pt idx="74">
                  <c:v>42430</c:v>
                </c:pt>
                <c:pt idx="75">
                  <c:v>42461</c:v>
                </c:pt>
                <c:pt idx="76">
                  <c:v>42491</c:v>
                </c:pt>
                <c:pt idx="77">
                  <c:v>42522</c:v>
                </c:pt>
                <c:pt idx="78">
                  <c:v>42552</c:v>
                </c:pt>
                <c:pt idx="79">
                  <c:v>42583</c:v>
                </c:pt>
                <c:pt idx="80">
                  <c:v>42614</c:v>
                </c:pt>
                <c:pt idx="81">
                  <c:v>42644</c:v>
                </c:pt>
                <c:pt idx="82">
                  <c:v>42675</c:v>
                </c:pt>
                <c:pt idx="83">
                  <c:v>42705</c:v>
                </c:pt>
                <c:pt idx="84">
                  <c:v>42736</c:v>
                </c:pt>
                <c:pt idx="85">
                  <c:v>42767</c:v>
                </c:pt>
                <c:pt idx="86">
                  <c:v>42795</c:v>
                </c:pt>
                <c:pt idx="87">
                  <c:v>42826</c:v>
                </c:pt>
                <c:pt idx="88">
                  <c:v>42856</c:v>
                </c:pt>
                <c:pt idx="89">
                  <c:v>42887</c:v>
                </c:pt>
                <c:pt idx="90">
                  <c:v>42917</c:v>
                </c:pt>
                <c:pt idx="91">
                  <c:v>42948</c:v>
                </c:pt>
                <c:pt idx="92">
                  <c:v>42979</c:v>
                </c:pt>
                <c:pt idx="93">
                  <c:v>43009</c:v>
                </c:pt>
                <c:pt idx="94">
                  <c:v>43040</c:v>
                </c:pt>
                <c:pt idx="95">
                  <c:v>43070</c:v>
                </c:pt>
                <c:pt idx="96">
                  <c:v>43101</c:v>
                </c:pt>
                <c:pt idx="97">
                  <c:v>43132</c:v>
                </c:pt>
                <c:pt idx="98">
                  <c:v>43160</c:v>
                </c:pt>
                <c:pt idx="99">
                  <c:v>43191</c:v>
                </c:pt>
                <c:pt idx="100">
                  <c:v>43221</c:v>
                </c:pt>
                <c:pt idx="101">
                  <c:v>43252</c:v>
                </c:pt>
                <c:pt idx="102">
                  <c:v>43282</c:v>
                </c:pt>
                <c:pt idx="103">
                  <c:v>43313</c:v>
                </c:pt>
                <c:pt idx="104">
                  <c:v>43344</c:v>
                </c:pt>
                <c:pt idx="105">
                  <c:v>43374</c:v>
                </c:pt>
                <c:pt idx="106">
                  <c:v>43405</c:v>
                </c:pt>
                <c:pt idx="107">
                  <c:v>43435</c:v>
                </c:pt>
                <c:pt idx="108">
                  <c:v>43466</c:v>
                </c:pt>
                <c:pt idx="109">
                  <c:v>43497</c:v>
                </c:pt>
                <c:pt idx="110">
                  <c:v>43525</c:v>
                </c:pt>
                <c:pt idx="111">
                  <c:v>43556</c:v>
                </c:pt>
                <c:pt idx="112">
                  <c:v>43586</c:v>
                </c:pt>
                <c:pt idx="113">
                  <c:v>43617</c:v>
                </c:pt>
                <c:pt idx="114">
                  <c:v>43647</c:v>
                </c:pt>
                <c:pt idx="115">
                  <c:v>43678</c:v>
                </c:pt>
                <c:pt idx="116">
                  <c:v>43709</c:v>
                </c:pt>
                <c:pt idx="117">
                  <c:v>43739</c:v>
                </c:pt>
                <c:pt idx="118">
                  <c:v>43770</c:v>
                </c:pt>
                <c:pt idx="119">
                  <c:v>43800</c:v>
                </c:pt>
                <c:pt idx="120">
                  <c:v>43831</c:v>
                </c:pt>
                <c:pt idx="121">
                  <c:v>43862</c:v>
                </c:pt>
                <c:pt idx="122">
                  <c:v>43891</c:v>
                </c:pt>
                <c:pt idx="123">
                  <c:v>43922</c:v>
                </c:pt>
                <c:pt idx="124">
                  <c:v>43952</c:v>
                </c:pt>
                <c:pt idx="125">
                  <c:v>43983</c:v>
                </c:pt>
                <c:pt idx="126">
                  <c:v>44013</c:v>
                </c:pt>
                <c:pt idx="127">
                  <c:v>44044</c:v>
                </c:pt>
                <c:pt idx="128">
                  <c:v>44075</c:v>
                </c:pt>
                <c:pt idx="129">
                  <c:v>44105</c:v>
                </c:pt>
                <c:pt idx="130">
                  <c:v>44136</c:v>
                </c:pt>
                <c:pt idx="131">
                  <c:v>44166</c:v>
                </c:pt>
                <c:pt idx="132">
                  <c:v>44197</c:v>
                </c:pt>
                <c:pt idx="133">
                  <c:v>44228</c:v>
                </c:pt>
                <c:pt idx="134">
                  <c:v>44256</c:v>
                </c:pt>
                <c:pt idx="135">
                  <c:v>44287</c:v>
                </c:pt>
                <c:pt idx="136">
                  <c:v>44317</c:v>
                </c:pt>
                <c:pt idx="137">
                  <c:v>44348</c:v>
                </c:pt>
                <c:pt idx="138">
                  <c:v>44378</c:v>
                </c:pt>
                <c:pt idx="139">
                  <c:v>44409</c:v>
                </c:pt>
                <c:pt idx="140">
                  <c:v>44440</c:v>
                </c:pt>
                <c:pt idx="141">
                  <c:v>44470</c:v>
                </c:pt>
                <c:pt idx="142">
                  <c:v>44501</c:v>
                </c:pt>
                <c:pt idx="143">
                  <c:v>44531</c:v>
                </c:pt>
                <c:pt idx="144">
                  <c:v>44562</c:v>
                </c:pt>
                <c:pt idx="145">
                  <c:v>44593</c:v>
                </c:pt>
                <c:pt idx="146">
                  <c:v>44621</c:v>
                </c:pt>
                <c:pt idx="147">
                  <c:v>44652</c:v>
                </c:pt>
                <c:pt idx="148">
                  <c:v>44682</c:v>
                </c:pt>
                <c:pt idx="149">
                  <c:v>44713</c:v>
                </c:pt>
                <c:pt idx="150">
                  <c:v>44743</c:v>
                </c:pt>
                <c:pt idx="151">
                  <c:v>44774</c:v>
                </c:pt>
                <c:pt idx="152">
                  <c:v>44805</c:v>
                </c:pt>
                <c:pt idx="153">
                  <c:v>44835</c:v>
                </c:pt>
                <c:pt idx="154">
                  <c:v>44866</c:v>
                </c:pt>
                <c:pt idx="155">
                  <c:v>44896</c:v>
                </c:pt>
                <c:pt idx="156">
                  <c:v>44927</c:v>
                </c:pt>
                <c:pt idx="157">
                  <c:v>44958</c:v>
                </c:pt>
                <c:pt idx="158">
                  <c:v>44986</c:v>
                </c:pt>
                <c:pt idx="159">
                  <c:v>45017</c:v>
                </c:pt>
                <c:pt idx="160">
                  <c:v>45047</c:v>
                </c:pt>
                <c:pt idx="161">
                  <c:v>45078</c:v>
                </c:pt>
                <c:pt idx="162">
                  <c:v>45108</c:v>
                </c:pt>
                <c:pt idx="163">
                  <c:v>45139</c:v>
                </c:pt>
                <c:pt idx="164">
                  <c:v>45170</c:v>
                </c:pt>
                <c:pt idx="165">
                  <c:v>45200</c:v>
                </c:pt>
                <c:pt idx="166">
                  <c:v>45231</c:v>
                </c:pt>
                <c:pt idx="167">
                  <c:v>45261</c:v>
                </c:pt>
                <c:pt idx="168">
                  <c:v>45292</c:v>
                </c:pt>
                <c:pt idx="169">
                  <c:v>45323</c:v>
                </c:pt>
                <c:pt idx="170">
                  <c:v>45352</c:v>
                </c:pt>
                <c:pt idx="171">
                  <c:v>45383</c:v>
                </c:pt>
                <c:pt idx="172">
                  <c:v>45413</c:v>
                </c:pt>
                <c:pt idx="173">
                  <c:v>45444</c:v>
                </c:pt>
                <c:pt idx="174">
                  <c:v>45474</c:v>
                </c:pt>
                <c:pt idx="175">
                  <c:v>45505</c:v>
                </c:pt>
                <c:pt idx="176">
                  <c:v>45536</c:v>
                </c:pt>
                <c:pt idx="177">
                  <c:v>45566</c:v>
                </c:pt>
                <c:pt idx="178">
                  <c:v>45597</c:v>
                </c:pt>
                <c:pt idx="179">
                  <c:v>45627</c:v>
                </c:pt>
                <c:pt idx="180">
                  <c:v>45658</c:v>
                </c:pt>
                <c:pt idx="181">
                  <c:v>45689</c:v>
                </c:pt>
                <c:pt idx="182">
                  <c:v>45717</c:v>
                </c:pt>
                <c:pt idx="183">
                  <c:v>45748</c:v>
                </c:pt>
                <c:pt idx="184">
                  <c:v>45778</c:v>
                </c:pt>
                <c:pt idx="185">
                  <c:v>45809</c:v>
                </c:pt>
                <c:pt idx="186">
                  <c:v>45839</c:v>
                </c:pt>
                <c:pt idx="187">
                  <c:v>45870</c:v>
                </c:pt>
                <c:pt idx="188">
                  <c:v>45901</c:v>
                </c:pt>
                <c:pt idx="189">
                  <c:v>45931</c:v>
                </c:pt>
                <c:pt idx="190">
                  <c:v>45962</c:v>
                </c:pt>
                <c:pt idx="191">
                  <c:v>45992</c:v>
                </c:pt>
                <c:pt idx="192">
                  <c:v>46023</c:v>
                </c:pt>
                <c:pt idx="193">
                  <c:v>46054</c:v>
                </c:pt>
                <c:pt idx="194">
                  <c:v>46082</c:v>
                </c:pt>
                <c:pt idx="195">
                  <c:v>46113</c:v>
                </c:pt>
                <c:pt idx="196">
                  <c:v>46143</c:v>
                </c:pt>
                <c:pt idx="197">
                  <c:v>46174</c:v>
                </c:pt>
                <c:pt idx="198">
                  <c:v>46204</c:v>
                </c:pt>
                <c:pt idx="199">
                  <c:v>46235</c:v>
                </c:pt>
                <c:pt idx="200">
                  <c:v>46266</c:v>
                </c:pt>
                <c:pt idx="201">
                  <c:v>46296</c:v>
                </c:pt>
                <c:pt idx="202">
                  <c:v>46327</c:v>
                </c:pt>
                <c:pt idx="203">
                  <c:v>46357</c:v>
                </c:pt>
                <c:pt idx="204">
                  <c:v>46388</c:v>
                </c:pt>
                <c:pt idx="205">
                  <c:v>46419</c:v>
                </c:pt>
                <c:pt idx="206">
                  <c:v>46447</c:v>
                </c:pt>
                <c:pt idx="207">
                  <c:v>46478</c:v>
                </c:pt>
                <c:pt idx="208">
                  <c:v>46508</c:v>
                </c:pt>
                <c:pt idx="209">
                  <c:v>46539</c:v>
                </c:pt>
                <c:pt idx="210">
                  <c:v>46569</c:v>
                </c:pt>
                <c:pt idx="211">
                  <c:v>46600</c:v>
                </c:pt>
                <c:pt idx="212">
                  <c:v>46631</c:v>
                </c:pt>
                <c:pt idx="213">
                  <c:v>46661</c:v>
                </c:pt>
                <c:pt idx="214">
                  <c:v>46692</c:v>
                </c:pt>
                <c:pt idx="215">
                  <c:v>46722</c:v>
                </c:pt>
                <c:pt idx="216">
                  <c:v>46753</c:v>
                </c:pt>
                <c:pt idx="217">
                  <c:v>46784</c:v>
                </c:pt>
                <c:pt idx="218">
                  <c:v>46813</c:v>
                </c:pt>
                <c:pt idx="219">
                  <c:v>46844</c:v>
                </c:pt>
                <c:pt idx="220">
                  <c:v>46874</c:v>
                </c:pt>
                <c:pt idx="221">
                  <c:v>46905</c:v>
                </c:pt>
                <c:pt idx="222">
                  <c:v>46935</c:v>
                </c:pt>
                <c:pt idx="223">
                  <c:v>46966</c:v>
                </c:pt>
                <c:pt idx="224">
                  <c:v>46997</c:v>
                </c:pt>
                <c:pt idx="225">
                  <c:v>47027</c:v>
                </c:pt>
                <c:pt idx="226">
                  <c:v>47058</c:v>
                </c:pt>
                <c:pt idx="227">
                  <c:v>47088</c:v>
                </c:pt>
                <c:pt idx="228">
                  <c:v>47119</c:v>
                </c:pt>
                <c:pt idx="229">
                  <c:v>47150</c:v>
                </c:pt>
                <c:pt idx="230">
                  <c:v>47178</c:v>
                </c:pt>
                <c:pt idx="231">
                  <c:v>47209</c:v>
                </c:pt>
                <c:pt idx="232">
                  <c:v>47239</c:v>
                </c:pt>
                <c:pt idx="233">
                  <c:v>47270</c:v>
                </c:pt>
                <c:pt idx="234">
                  <c:v>47300</c:v>
                </c:pt>
                <c:pt idx="235">
                  <c:v>47331</c:v>
                </c:pt>
                <c:pt idx="236">
                  <c:v>47362</c:v>
                </c:pt>
                <c:pt idx="237">
                  <c:v>47392</c:v>
                </c:pt>
                <c:pt idx="238">
                  <c:v>47423</c:v>
                </c:pt>
                <c:pt idx="239">
                  <c:v>47453</c:v>
                </c:pt>
                <c:pt idx="240">
                  <c:v>47484</c:v>
                </c:pt>
                <c:pt idx="241">
                  <c:v>47515</c:v>
                </c:pt>
                <c:pt idx="242">
                  <c:v>47543</c:v>
                </c:pt>
                <c:pt idx="243">
                  <c:v>47574</c:v>
                </c:pt>
                <c:pt idx="244">
                  <c:v>47604</c:v>
                </c:pt>
                <c:pt idx="245">
                  <c:v>47635</c:v>
                </c:pt>
                <c:pt idx="246">
                  <c:v>47665</c:v>
                </c:pt>
                <c:pt idx="247">
                  <c:v>47696</c:v>
                </c:pt>
                <c:pt idx="248">
                  <c:v>47727</c:v>
                </c:pt>
                <c:pt idx="249">
                  <c:v>47757</c:v>
                </c:pt>
                <c:pt idx="250">
                  <c:v>47788</c:v>
                </c:pt>
                <c:pt idx="251">
                  <c:v>47818</c:v>
                </c:pt>
              </c:numCache>
            </c:numRef>
          </c:cat>
          <c:val>
            <c:numRef>
              <c:f>'Salario Nominal'!$D$7:$D$294</c:f>
              <c:numCache>
                <c:formatCode>#,##0.0</c:formatCode>
                <c:ptCount val="288"/>
                <c:pt idx="0">
                  <c:v>45.931792335768399</c:v>
                </c:pt>
                <c:pt idx="1">
                  <c:v>46.095663087397703</c:v>
                </c:pt>
                <c:pt idx="2">
                  <c:v>46.0414126452945</c:v>
                </c:pt>
                <c:pt idx="3">
                  <c:v>46.458920835884001</c:v>
                </c:pt>
                <c:pt idx="4">
                  <c:v>46.689355516103298</c:v>
                </c:pt>
                <c:pt idx="5">
                  <c:v>46.769410778193397</c:v>
                </c:pt>
                <c:pt idx="6">
                  <c:v>47.092608151782599</c:v>
                </c:pt>
                <c:pt idx="7">
                  <c:v>47.204386511210998</c:v>
                </c:pt>
                <c:pt idx="8">
                  <c:v>47.552148366702497</c:v>
                </c:pt>
                <c:pt idx="9">
                  <c:v>47.692025007092496</c:v>
                </c:pt>
                <c:pt idx="10">
                  <c:v>47.791267550564797</c:v>
                </c:pt>
                <c:pt idx="11">
                  <c:v>48.266919410206199</c:v>
                </c:pt>
                <c:pt idx="12">
                  <c:v>48.540132873610702</c:v>
                </c:pt>
                <c:pt idx="13">
                  <c:v>48.771596777647197</c:v>
                </c:pt>
                <c:pt idx="14">
                  <c:v>48.944092249864802</c:v>
                </c:pt>
                <c:pt idx="15">
                  <c:v>49.217492895172001</c:v>
                </c:pt>
                <c:pt idx="16">
                  <c:v>49.159792497278701</c:v>
                </c:pt>
                <c:pt idx="17">
                  <c:v>49.464077732017202</c:v>
                </c:pt>
                <c:pt idx="18">
                  <c:v>49.881340054115398</c:v>
                </c:pt>
                <c:pt idx="19">
                  <c:v>50.064589784831</c:v>
                </c:pt>
                <c:pt idx="20">
                  <c:v>50.399042556843497</c:v>
                </c:pt>
                <c:pt idx="21">
                  <c:v>50.488743764653897</c:v>
                </c:pt>
                <c:pt idx="22">
                  <c:v>50.708636699398703</c:v>
                </c:pt>
                <c:pt idx="23">
                  <c:v>51.323336005360503</c:v>
                </c:pt>
                <c:pt idx="24">
                  <c:v>51.774504705553099</c:v>
                </c:pt>
                <c:pt idx="25">
                  <c:v>51.853507085411898</c:v>
                </c:pt>
                <c:pt idx="26">
                  <c:v>52.172067344942498</c:v>
                </c:pt>
                <c:pt idx="27">
                  <c:v>52.207895341028603</c:v>
                </c:pt>
                <c:pt idx="28">
                  <c:v>52.332057478543597</c:v>
                </c:pt>
                <c:pt idx="29">
                  <c:v>52.4456177546219</c:v>
                </c:pt>
                <c:pt idx="30">
                  <c:v>53.040589320676503</c:v>
                </c:pt>
                <c:pt idx="31">
                  <c:v>53.322252370982</c:v>
                </c:pt>
                <c:pt idx="32">
                  <c:v>53.5321422216944</c:v>
                </c:pt>
                <c:pt idx="33">
                  <c:v>53.664680224881799</c:v>
                </c:pt>
                <c:pt idx="34">
                  <c:v>53.9956912484733</c:v>
                </c:pt>
                <c:pt idx="35">
                  <c:v>54.558314257162998</c:v>
                </c:pt>
                <c:pt idx="36">
                  <c:v>54.858937956696899</c:v>
                </c:pt>
                <c:pt idx="37">
                  <c:v>54.893111864250599</c:v>
                </c:pt>
                <c:pt idx="38">
                  <c:v>55.247720062975603</c:v>
                </c:pt>
                <c:pt idx="39">
                  <c:v>55.426902145975802</c:v>
                </c:pt>
                <c:pt idx="40">
                  <c:v>55.474313767740298</c:v>
                </c:pt>
                <c:pt idx="41">
                  <c:v>55.459130769901002</c:v>
                </c:pt>
                <c:pt idx="42">
                  <c:v>55.763082485275802</c:v>
                </c:pt>
                <c:pt idx="43">
                  <c:v>56.361676942045897</c:v>
                </c:pt>
                <c:pt idx="44">
                  <c:v>56.649103781906298</c:v>
                </c:pt>
                <c:pt idx="45">
                  <c:v>56.649622264938102</c:v>
                </c:pt>
                <c:pt idx="46">
                  <c:v>56.894505620266699</c:v>
                </c:pt>
                <c:pt idx="47">
                  <c:v>57.567299346251403</c:v>
                </c:pt>
                <c:pt idx="48">
                  <c:v>58.060331608673998</c:v>
                </c:pt>
                <c:pt idx="49">
                  <c:v>58.195742302907</c:v>
                </c:pt>
                <c:pt idx="50">
                  <c:v>58.666982369817198</c:v>
                </c:pt>
                <c:pt idx="51">
                  <c:v>58.914938880304597</c:v>
                </c:pt>
                <c:pt idx="52">
                  <c:v>59.066007873922402</c:v>
                </c:pt>
                <c:pt idx="53">
                  <c:v>59.1232043081881</c:v>
                </c:pt>
                <c:pt idx="54">
                  <c:v>59.829907815778299</c:v>
                </c:pt>
                <c:pt idx="55">
                  <c:v>59.989252494489598</c:v>
                </c:pt>
                <c:pt idx="56">
                  <c:v>60.3443240183258</c:v>
                </c:pt>
                <c:pt idx="57">
                  <c:v>60.533527278391098</c:v>
                </c:pt>
                <c:pt idx="58">
                  <c:v>60.877929125973601</c:v>
                </c:pt>
                <c:pt idx="59">
                  <c:v>61.695413700294999</c:v>
                </c:pt>
                <c:pt idx="60">
                  <c:v>62.207864797791302</c:v>
                </c:pt>
                <c:pt idx="61">
                  <c:v>62.304463648272701</c:v>
                </c:pt>
                <c:pt idx="62">
                  <c:v>62.805035904410303</c:v>
                </c:pt>
                <c:pt idx="63">
                  <c:v>62.678281490143497</c:v>
                </c:pt>
                <c:pt idx="64">
                  <c:v>62.725983903067402</c:v>
                </c:pt>
                <c:pt idx="65">
                  <c:v>62.860953840328897</c:v>
                </c:pt>
                <c:pt idx="66">
                  <c:v>63.514247774945098</c:v>
                </c:pt>
                <c:pt idx="67">
                  <c:v>63.483321194816497</c:v>
                </c:pt>
                <c:pt idx="68">
                  <c:v>63.912104834873098</c:v>
                </c:pt>
                <c:pt idx="69">
                  <c:v>63.9835181321397</c:v>
                </c:pt>
                <c:pt idx="70">
                  <c:v>64.253791889096405</c:v>
                </c:pt>
                <c:pt idx="71">
                  <c:v>64.900550702800999</c:v>
                </c:pt>
                <c:pt idx="72">
                  <c:v>65.827296182977804</c:v>
                </c:pt>
                <c:pt idx="73">
                  <c:v>65.674225796190001</c:v>
                </c:pt>
                <c:pt idx="74">
                  <c:v>66.195744580198394</c:v>
                </c:pt>
                <c:pt idx="75">
                  <c:v>66.005562713475697</c:v>
                </c:pt>
                <c:pt idx="76">
                  <c:v>66.040411084182495</c:v>
                </c:pt>
                <c:pt idx="77">
                  <c:v>66.299758479150796</c:v>
                </c:pt>
                <c:pt idx="78">
                  <c:v>66.614102588449796</c:v>
                </c:pt>
                <c:pt idx="79">
                  <c:v>66.977175669198203</c:v>
                </c:pt>
                <c:pt idx="80">
                  <c:v>67.1376014833006</c:v>
                </c:pt>
                <c:pt idx="81">
                  <c:v>67.271173953219503</c:v>
                </c:pt>
                <c:pt idx="82">
                  <c:v>67.4142412873463</c:v>
                </c:pt>
                <c:pt idx="83">
                  <c:v>67.9670145021813</c:v>
                </c:pt>
                <c:pt idx="84">
                  <c:v>68.702428999275199</c:v>
                </c:pt>
                <c:pt idx="85">
                  <c:v>68.449276985250904</c:v>
                </c:pt>
                <c:pt idx="86">
                  <c:v>69.015353262117799</c:v>
                </c:pt>
                <c:pt idx="87">
                  <c:v>68.830177302056995</c:v>
                </c:pt>
                <c:pt idx="88">
                  <c:v>68.943197324732395</c:v>
                </c:pt>
                <c:pt idx="89">
                  <c:v>69.204434300278805</c:v>
                </c:pt>
                <c:pt idx="90">
                  <c:v>69.885907668776198</c:v>
                </c:pt>
                <c:pt idx="91">
                  <c:v>70.234940851430196</c:v>
                </c:pt>
                <c:pt idx="92">
                  <c:v>70.331638521566205</c:v>
                </c:pt>
                <c:pt idx="93">
                  <c:v>70.536057104560498</c:v>
                </c:pt>
                <c:pt idx="94">
                  <c:v>70.947485445127896</c:v>
                </c:pt>
                <c:pt idx="95">
                  <c:v>71.465337791409198</c:v>
                </c:pt>
                <c:pt idx="96">
                  <c:v>72.026617865733598</c:v>
                </c:pt>
                <c:pt idx="97">
                  <c:v>71.755591918808094</c:v>
                </c:pt>
                <c:pt idx="98">
                  <c:v>72.123500308469801</c:v>
                </c:pt>
                <c:pt idx="99">
                  <c:v>72.327097334223296</c:v>
                </c:pt>
                <c:pt idx="100">
                  <c:v>72.230240510753305</c:v>
                </c:pt>
                <c:pt idx="101">
                  <c:v>72.349199508354602</c:v>
                </c:pt>
                <c:pt idx="102">
                  <c:v>72.715826376751195</c:v>
                </c:pt>
                <c:pt idx="103">
                  <c:v>72.753191964700903</c:v>
                </c:pt>
                <c:pt idx="104">
                  <c:v>73.454048994437898</c:v>
                </c:pt>
                <c:pt idx="105">
                  <c:v>73.415310923489102</c:v>
                </c:pt>
                <c:pt idx="106">
                  <c:v>73.813593766713495</c:v>
                </c:pt>
                <c:pt idx="107">
                  <c:v>74.173745317488098</c:v>
                </c:pt>
                <c:pt idx="108">
                  <c:v>74.760915306087398</c:v>
                </c:pt>
                <c:pt idx="109">
                  <c:v>74.8679505883741</c:v>
                </c:pt>
                <c:pt idx="110">
                  <c:v>75.541376822521897</c:v>
                </c:pt>
                <c:pt idx="111">
                  <c:v>76.011123707588297</c:v>
                </c:pt>
                <c:pt idx="112">
                  <c:v>75.951131068841093</c:v>
                </c:pt>
                <c:pt idx="113">
                  <c:v>75.873624735839698</c:v>
                </c:pt>
                <c:pt idx="114">
                  <c:v>76.377539963254904</c:v>
                </c:pt>
                <c:pt idx="115">
                  <c:v>76.539143203042599</c:v>
                </c:pt>
                <c:pt idx="116">
                  <c:v>76.694637537685693</c:v>
                </c:pt>
                <c:pt idx="117">
                  <c:v>76.695649064681604</c:v>
                </c:pt>
                <c:pt idx="118">
                  <c:v>76.894144497414501</c:v>
                </c:pt>
                <c:pt idx="119">
                  <c:v>77.595335049290199</c:v>
                </c:pt>
                <c:pt idx="120">
                  <c:v>78.261315764258399</c:v>
                </c:pt>
                <c:pt idx="121">
                  <c:v>78.197678278990793</c:v>
                </c:pt>
                <c:pt idx="122">
                  <c:v>79.061112408803197</c:v>
                </c:pt>
                <c:pt idx="123">
                  <c:v>78.049130071628596</c:v>
                </c:pt>
                <c:pt idx="124">
                  <c:v>77.929411692341802</c:v>
                </c:pt>
                <c:pt idx="125">
                  <c:v>77.964048454989495</c:v>
                </c:pt>
                <c:pt idx="126">
                  <c:v>78.544817242718295</c:v>
                </c:pt>
                <c:pt idx="127">
                  <c:v>78.712746507278496</c:v>
                </c:pt>
                <c:pt idx="128">
                  <c:v>79.501904687297397</c:v>
                </c:pt>
                <c:pt idx="129">
                  <c:v>79.778527572144995</c:v>
                </c:pt>
                <c:pt idx="130">
                  <c:v>80.430485482251996</c:v>
                </c:pt>
                <c:pt idx="131">
                  <c:v>80.721368632407504</c:v>
                </c:pt>
                <c:pt idx="132">
                  <c:v>81.656506198518002</c:v>
                </c:pt>
                <c:pt idx="133">
                  <c:v>81.463644485017497</c:v>
                </c:pt>
                <c:pt idx="134">
                  <c:v>82.512972670351701</c:v>
                </c:pt>
                <c:pt idx="135">
                  <c:v>82.588942704565895</c:v>
                </c:pt>
                <c:pt idx="136">
                  <c:v>82.279540435852098</c:v>
                </c:pt>
                <c:pt idx="137">
                  <c:v>82.609668555964106</c:v>
                </c:pt>
                <c:pt idx="138">
                  <c:v>83.698373013881195</c:v>
                </c:pt>
                <c:pt idx="139">
                  <c:v>83.7560176972992</c:v>
                </c:pt>
                <c:pt idx="140">
                  <c:v>84.053976953062005</c:v>
                </c:pt>
                <c:pt idx="141">
                  <c:v>84.531839358800895</c:v>
                </c:pt>
                <c:pt idx="142">
                  <c:v>85.149859492301303</c:v>
                </c:pt>
                <c:pt idx="143">
                  <c:v>86.245499205105801</c:v>
                </c:pt>
                <c:pt idx="144">
                  <c:v>87.824501279118195</c:v>
                </c:pt>
                <c:pt idx="145">
                  <c:v>87.682256516284099</c:v>
                </c:pt>
                <c:pt idx="146">
                  <c:v>88.719462434328804</c:v>
                </c:pt>
                <c:pt idx="147">
                  <c:v>89.276363533064597</c:v>
                </c:pt>
                <c:pt idx="148">
                  <c:v>90.237182102617098</c:v>
                </c:pt>
                <c:pt idx="149">
                  <c:v>90.917300924696704</c:v>
                </c:pt>
                <c:pt idx="150">
                  <c:v>91.988621453977103</c:v>
                </c:pt>
                <c:pt idx="151">
                  <c:v>93.027985419379306</c:v>
                </c:pt>
                <c:pt idx="152">
                  <c:v>93.371755402566194</c:v>
                </c:pt>
                <c:pt idx="153">
                  <c:v>93.785103764463898</c:v>
                </c:pt>
                <c:pt idx="154">
                  <c:v>94.310142780102296</c:v>
                </c:pt>
                <c:pt idx="155">
                  <c:v>95.603069325002707</c:v>
                </c:pt>
                <c:pt idx="156">
                  <c:v>97.652730044733701</c:v>
                </c:pt>
                <c:pt idx="157">
                  <c:v>97.485487747551204</c:v>
                </c:pt>
                <c:pt idx="158">
                  <c:v>98.642414509983098</c:v>
                </c:pt>
                <c:pt idx="159">
                  <c:v>98.936799733016997</c:v>
                </c:pt>
                <c:pt idx="160">
                  <c:v>99.552335196819897</c:v>
                </c:pt>
                <c:pt idx="161">
                  <c:v>100.219831449984</c:v>
                </c:pt>
                <c:pt idx="162">
                  <c:v>100.608334908665</c:v>
                </c:pt>
                <c:pt idx="163">
                  <c:v>100.503996071261</c:v>
                </c:pt>
                <c:pt idx="164">
                  <c:v>101.68101365768401</c:v>
                </c:pt>
                <c:pt idx="165">
                  <c:v>101.96252623749101</c:v>
                </c:pt>
                <c:pt idx="166">
                  <c:v>102.120311530538</c:v>
                </c:pt>
                <c:pt idx="167">
                  <c:v>102.93167048364801</c:v>
                </c:pt>
                <c:pt idx="168">
                  <c:v>104.181617076195</c:v>
                </c:pt>
                <c:pt idx="169">
                  <c:v>104.12686433169399</c:v>
                </c:pt>
                <c:pt idx="170">
                  <c:v>104.824374799686</c:v>
                </c:pt>
                <c:pt idx="171">
                  <c:v>105.265261822252</c:v>
                </c:pt>
                <c:pt idx="172">
                  <c:v>105.69986373297399</c:v>
                </c:pt>
                <c:pt idx="173">
                  <c:v>106.967070129699</c:v>
                </c:pt>
                <c:pt idx="174">
                  <c:v>108.683742289142</c:v>
                </c:pt>
                <c:pt idx="175">
                  <c:v>109.099871613202</c:v>
                </c:pt>
                <c:pt idx="176">
                  <c:v>109.841724755225</c:v>
                </c:pt>
                <c:pt idx="177">
                  <c:v>109.96972116771801</c:v>
                </c:pt>
                <c:pt idx="178">
                  <c:v>110.239977053177</c:v>
                </c:pt>
                <c:pt idx="179">
                  <c:v>111.00930730675999</c:v>
                </c:pt>
                <c:pt idx="180">
                  <c:v>112.803892664533</c:v>
                </c:pt>
                <c:pt idx="181">
                  <c:v>112.7811135093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CB-4B6B-91EF-E89CCC400D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5169920"/>
        <c:axId val="265192192"/>
      </c:lineChart>
      <c:dateAx>
        <c:axId val="26516992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265192192"/>
        <c:crosses val="autoZero"/>
        <c:auto val="1"/>
        <c:lblOffset val="100"/>
        <c:baseTimeUnit val="months"/>
      </c:dateAx>
      <c:valAx>
        <c:axId val="265192192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65169920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08573928258967"/>
          <c:y val="4.9558339530966847E-2"/>
          <c:w val="0.86235870516185475"/>
          <c:h val="0.69747964722282763"/>
        </c:manualLayout>
      </c:layout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strRef>
              <c:f>'Salario Nominal'!$I$7:$I$18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'Salario Nominal'!$J$7:$J$18</c:f>
              <c:numCache>
                <c:formatCode>#,##0.0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72-4053-8B87-7AA0EE23B2F8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strRef>
              <c:f>'Salario Nominal'!$I$7:$I$18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'Salario Nominal'!$K$7:$K$18</c:f>
              <c:numCache>
                <c:formatCode>#,##0.0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72-4053-8B87-7AA0EE23B2F8}"/>
            </c:ext>
          </c:extLst>
        </c:ser>
        <c:ser>
          <c:idx val="2"/>
          <c:order val="2"/>
          <c:spPr>
            <a:ln w="28575">
              <a:noFill/>
            </a:ln>
          </c:spPr>
          <c:marker>
            <c:symbol val="dash"/>
            <c:size val="14"/>
            <c:spPr>
              <a:solidFill>
                <a:schemeClr val="tx1"/>
              </a:solidFill>
            </c:spPr>
          </c:marker>
          <c:cat>
            <c:strRef>
              <c:f>'Salario Nominal'!$I$7:$I$18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'Salario Nominal'!$L$7:$L$18</c:f>
              <c:numCache>
                <c:formatCode>#,##0.0</c:formatCode>
                <c:ptCount val="12"/>
                <c:pt idx="0">
                  <c:v>76.471390032153252</c:v>
                </c:pt>
                <c:pt idx="1">
                  <c:v>76.409351075593079</c:v>
                </c:pt>
                <c:pt idx="2">
                  <c:v>74.271393652200473</c:v>
                </c:pt>
                <c:pt idx="3">
                  <c:v>74.347575136871143</c:v>
                </c:pt>
                <c:pt idx="4">
                  <c:v>74.4970520132606</c:v>
                </c:pt>
                <c:pt idx="5">
                  <c:v>74.791834093230548</c:v>
                </c:pt>
                <c:pt idx="6">
                  <c:v>75.481930223253187</c:v>
                </c:pt>
                <c:pt idx="7">
                  <c:v>75.750890153778926</c:v>
                </c:pt>
                <c:pt idx="8">
                  <c:v>76.192767449971129</c:v>
                </c:pt>
                <c:pt idx="9">
                  <c:v>76.367481311301546</c:v>
                </c:pt>
                <c:pt idx="10">
                  <c:v>76.718627632214066</c:v>
                </c:pt>
                <c:pt idx="11">
                  <c:v>77.4179942784464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72-4053-8B87-7AA0EE23B2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47625">
              <a:solidFill>
                <a:srgbClr val="FF0000"/>
              </a:solidFill>
            </a:ln>
          </c:spPr>
        </c:hiLowLines>
        <c:axId val="267650944"/>
        <c:axId val="267652480"/>
      </c:stockChart>
      <c:catAx>
        <c:axId val="267650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267652480"/>
        <c:crosses val="autoZero"/>
        <c:auto val="1"/>
        <c:lblAlgn val="ctr"/>
        <c:lblOffset val="100"/>
        <c:noMultiLvlLbl val="0"/>
      </c:catAx>
      <c:valAx>
        <c:axId val="267652480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67650944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100" b="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IPC!$B$1</c:f>
              <c:strCache>
                <c:ptCount val="1"/>
                <c:pt idx="0">
                  <c:v>Indice de Precios al Consumidor - Base 2023</c:v>
                </c:pt>
              </c:strCache>
            </c:strRef>
          </c:tx>
          <c:marker>
            <c:symbol val="none"/>
          </c:marker>
          <c:cat>
            <c:numRef>
              <c:f>IPC!$C$7:$C$294</c:f>
              <c:numCache>
                <c:formatCode>mmm\-yy</c:formatCode>
                <c:ptCount val="28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42705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  <c:pt idx="158">
                  <c:v>45717</c:v>
                </c:pt>
                <c:pt idx="159">
                  <c:v>45748</c:v>
                </c:pt>
                <c:pt idx="160">
                  <c:v>45778</c:v>
                </c:pt>
                <c:pt idx="161">
                  <c:v>45809</c:v>
                </c:pt>
                <c:pt idx="162">
                  <c:v>45839</c:v>
                </c:pt>
                <c:pt idx="163">
                  <c:v>45870</c:v>
                </c:pt>
                <c:pt idx="164">
                  <c:v>45901</c:v>
                </c:pt>
                <c:pt idx="165">
                  <c:v>45931</c:v>
                </c:pt>
                <c:pt idx="166">
                  <c:v>45962</c:v>
                </c:pt>
                <c:pt idx="167">
                  <c:v>45992</c:v>
                </c:pt>
                <c:pt idx="168">
                  <c:v>46023</c:v>
                </c:pt>
                <c:pt idx="169">
                  <c:v>46054</c:v>
                </c:pt>
                <c:pt idx="170">
                  <c:v>46082</c:v>
                </c:pt>
                <c:pt idx="171">
                  <c:v>46113</c:v>
                </c:pt>
                <c:pt idx="172">
                  <c:v>46143</c:v>
                </c:pt>
                <c:pt idx="173">
                  <c:v>46174</c:v>
                </c:pt>
                <c:pt idx="174">
                  <c:v>46204</c:v>
                </c:pt>
                <c:pt idx="175">
                  <c:v>46235</c:v>
                </c:pt>
                <c:pt idx="176">
                  <c:v>46266</c:v>
                </c:pt>
                <c:pt idx="177">
                  <c:v>46296</c:v>
                </c:pt>
                <c:pt idx="178">
                  <c:v>46327</c:v>
                </c:pt>
                <c:pt idx="179">
                  <c:v>46357</c:v>
                </c:pt>
                <c:pt idx="180">
                  <c:v>46388</c:v>
                </c:pt>
                <c:pt idx="181">
                  <c:v>46419</c:v>
                </c:pt>
                <c:pt idx="182">
                  <c:v>46447</c:v>
                </c:pt>
                <c:pt idx="183">
                  <c:v>46478</c:v>
                </c:pt>
                <c:pt idx="184">
                  <c:v>46508</c:v>
                </c:pt>
                <c:pt idx="185">
                  <c:v>46539</c:v>
                </c:pt>
                <c:pt idx="186">
                  <c:v>46569</c:v>
                </c:pt>
                <c:pt idx="187">
                  <c:v>46600</c:v>
                </c:pt>
                <c:pt idx="188">
                  <c:v>46631</c:v>
                </c:pt>
                <c:pt idx="189">
                  <c:v>46661</c:v>
                </c:pt>
                <c:pt idx="190">
                  <c:v>46692</c:v>
                </c:pt>
                <c:pt idx="191">
                  <c:v>46722</c:v>
                </c:pt>
                <c:pt idx="192">
                  <c:v>46753</c:v>
                </c:pt>
                <c:pt idx="193">
                  <c:v>46784</c:v>
                </c:pt>
                <c:pt idx="194">
                  <c:v>46813</c:v>
                </c:pt>
                <c:pt idx="195">
                  <c:v>46844</c:v>
                </c:pt>
                <c:pt idx="196">
                  <c:v>46874</c:v>
                </c:pt>
                <c:pt idx="197">
                  <c:v>46905</c:v>
                </c:pt>
                <c:pt idx="198">
                  <c:v>46935</c:v>
                </c:pt>
                <c:pt idx="199">
                  <c:v>46966</c:v>
                </c:pt>
                <c:pt idx="200">
                  <c:v>46997</c:v>
                </c:pt>
                <c:pt idx="201">
                  <c:v>47027</c:v>
                </c:pt>
                <c:pt idx="202">
                  <c:v>47058</c:v>
                </c:pt>
                <c:pt idx="203">
                  <c:v>47088</c:v>
                </c:pt>
                <c:pt idx="204">
                  <c:v>47119</c:v>
                </c:pt>
                <c:pt idx="205">
                  <c:v>47150</c:v>
                </c:pt>
                <c:pt idx="206">
                  <c:v>47178</c:v>
                </c:pt>
                <c:pt idx="207">
                  <c:v>47209</c:v>
                </c:pt>
                <c:pt idx="208">
                  <c:v>47239</c:v>
                </c:pt>
                <c:pt idx="209">
                  <c:v>47270</c:v>
                </c:pt>
                <c:pt idx="210">
                  <c:v>47300</c:v>
                </c:pt>
                <c:pt idx="211">
                  <c:v>47331</c:v>
                </c:pt>
                <c:pt idx="212">
                  <c:v>47362</c:v>
                </c:pt>
                <c:pt idx="213">
                  <c:v>47392</c:v>
                </c:pt>
                <c:pt idx="214">
                  <c:v>47423</c:v>
                </c:pt>
                <c:pt idx="215">
                  <c:v>47453</c:v>
                </c:pt>
                <c:pt idx="216">
                  <c:v>47484</c:v>
                </c:pt>
                <c:pt idx="217">
                  <c:v>47515</c:v>
                </c:pt>
                <c:pt idx="218">
                  <c:v>47543</c:v>
                </c:pt>
                <c:pt idx="219">
                  <c:v>47574</c:v>
                </c:pt>
                <c:pt idx="220">
                  <c:v>47604</c:v>
                </c:pt>
                <c:pt idx="221">
                  <c:v>47635</c:v>
                </c:pt>
                <c:pt idx="222">
                  <c:v>47665</c:v>
                </c:pt>
                <c:pt idx="223">
                  <c:v>47696</c:v>
                </c:pt>
                <c:pt idx="224">
                  <c:v>47727</c:v>
                </c:pt>
                <c:pt idx="225">
                  <c:v>47757</c:v>
                </c:pt>
                <c:pt idx="226">
                  <c:v>47788</c:v>
                </c:pt>
                <c:pt idx="227">
                  <c:v>47818</c:v>
                </c:pt>
              </c:numCache>
            </c:numRef>
          </c:cat>
          <c:val>
            <c:numRef>
              <c:f>IPC!$D$7:$D$294</c:f>
              <c:numCache>
                <c:formatCode>General</c:formatCode>
                <c:ptCount val="288"/>
                <c:pt idx="0">
                  <c:v>61.69</c:v>
                </c:pt>
                <c:pt idx="1">
                  <c:v>61.93</c:v>
                </c:pt>
                <c:pt idx="2">
                  <c:v>62.03</c:v>
                </c:pt>
                <c:pt idx="3">
                  <c:v>62.06</c:v>
                </c:pt>
                <c:pt idx="4">
                  <c:v>62.08</c:v>
                </c:pt>
                <c:pt idx="5">
                  <c:v>61.9</c:v>
                </c:pt>
                <c:pt idx="6">
                  <c:v>61.89</c:v>
                </c:pt>
                <c:pt idx="7">
                  <c:v>62.03</c:v>
                </c:pt>
                <c:pt idx="8">
                  <c:v>62.5</c:v>
                </c:pt>
                <c:pt idx="9">
                  <c:v>62.85</c:v>
                </c:pt>
                <c:pt idx="10">
                  <c:v>62.57</c:v>
                </c:pt>
                <c:pt idx="11">
                  <c:v>62.55</c:v>
                </c:pt>
                <c:pt idx="12">
                  <c:v>62.67</c:v>
                </c:pt>
                <c:pt idx="13">
                  <c:v>62.74</c:v>
                </c:pt>
                <c:pt idx="14">
                  <c:v>62.98</c:v>
                </c:pt>
                <c:pt idx="15">
                  <c:v>62.68</c:v>
                </c:pt>
                <c:pt idx="16">
                  <c:v>62.67</c:v>
                </c:pt>
                <c:pt idx="17">
                  <c:v>63.07</c:v>
                </c:pt>
                <c:pt idx="18">
                  <c:v>63.24</c:v>
                </c:pt>
                <c:pt idx="19">
                  <c:v>63.39</c:v>
                </c:pt>
                <c:pt idx="20">
                  <c:v>63.73</c:v>
                </c:pt>
                <c:pt idx="21">
                  <c:v>63.82</c:v>
                </c:pt>
                <c:pt idx="22">
                  <c:v>64.06</c:v>
                </c:pt>
                <c:pt idx="23">
                  <c:v>64.44</c:v>
                </c:pt>
                <c:pt idx="24">
                  <c:v>64.56</c:v>
                </c:pt>
                <c:pt idx="25">
                  <c:v>64.87</c:v>
                </c:pt>
                <c:pt idx="26">
                  <c:v>65.41</c:v>
                </c:pt>
                <c:pt idx="27">
                  <c:v>65.819999999999993</c:v>
                </c:pt>
                <c:pt idx="28">
                  <c:v>66.040000000000006</c:v>
                </c:pt>
                <c:pt idx="29">
                  <c:v>66.08</c:v>
                </c:pt>
                <c:pt idx="30">
                  <c:v>66.23</c:v>
                </c:pt>
                <c:pt idx="31">
                  <c:v>66.44</c:v>
                </c:pt>
                <c:pt idx="32">
                  <c:v>67</c:v>
                </c:pt>
                <c:pt idx="33">
                  <c:v>67.7</c:v>
                </c:pt>
                <c:pt idx="34">
                  <c:v>67.709999999999994</c:v>
                </c:pt>
                <c:pt idx="35">
                  <c:v>67.430000000000007</c:v>
                </c:pt>
                <c:pt idx="36">
                  <c:v>67.489999999999995</c:v>
                </c:pt>
                <c:pt idx="37">
                  <c:v>67.72</c:v>
                </c:pt>
                <c:pt idx="38">
                  <c:v>68.150000000000006</c:v>
                </c:pt>
                <c:pt idx="39">
                  <c:v>68.540000000000006</c:v>
                </c:pt>
                <c:pt idx="40">
                  <c:v>68.66</c:v>
                </c:pt>
                <c:pt idx="41">
                  <c:v>69</c:v>
                </c:pt>
                <c:pt idx="42">
                  <c:v>69.290000000000006</c:v>
                </c:pt>
                <c:pt idx="43">
                  <c:v>69.760000000000005</c:v>
                </c:pt>
                <c:pt idx="44">
                  <c:v>70.11</c:v>
                </c:pt>
                <c:pt idx="45">
                  <c:v>70.400000000000006</c:v>
                </c:pt>
                <c:pt idx="46">
                  <c:v>70.38</c:v>
                </c:pt>
                <c:pt idx="47">
                  <c:v>70.39</c:v>
                </c:pt>
                <c:pt idx="48">
                  <c:v>70.72</c:v>
                </c:pt>
                <c:pt idx="49">
                  <c:v>70.91</c:v>
                </c:pt>
                <c:pt idx="50">
                  <c:v>71.180000000000007</c:v>
                </c:pt>
                <c:pt idx="51">
                  <c:v>71.42</c:v>
                </c:pt>
                <c:pt idx="52">
                  <c:v>71.58</c:v>
                </c:pt>
                <c:pt idx="53">
                  <c:v>71.900000000000006</c:v>
                </c:pt>
                <c:pt idx="54">
                  <c:v>72.069999999999993</c:v>
                </c:pt>
                <c:pt idx="55">
                  <c:v>72.11</c:v>
                </c:pt>
                <c:pt idx="56">
                  <c:v>72.28</c:v>
                </c:pt>
                <c:pt idx="57">
                  <c:v>72.400000000000006</c:v>
                </c:pt>
                <c:pt idx="58">
                  <c:v>72.44</c:v>
                </c:pt>
                <c:pt idx="59">
                  <c:v>72.290000000000006</c:v>
                </c:pt>
                <c:pt idx="60">
                  <c:v>72.680000000000007</c:v>
                </c:pt>
                <c:pt idx="61">
                  <c:v>72.86</c:v>
                </c:pt>
                <c:pt idx="62">
                  <c:v>73.14</c:v>
                </c:pt>
                <c:pt idx="63">
                  <c:v>73.31</c:v>
                </c:pt>
                <c:pt idx="64">
                  <c:v>73.400000000000006</c:v>
                </c:pt>
                <c:pt idx="65">
                  <c:v>73.12</c:v>
                </c:pt>
                <c:pt idx="66">
                  <c:v>73.290000000000006</c:v>
                </c:pt>
                <c:pt idx="67">
                  <c:v>73.44</c:v>
                </c:pt>
                <c:pt idx="68">
                  <c:v>73.33</c:v>
                </c:pt>
                <c:pt idx="69">
                  <c:v>73.760000000000005</c:v>
                </c:pt>
                <c:pt idx="70">
                  <c:v>73.83</c:v>
                </c:pt>
                <c:pt idx="71">
                  <c:v>73.930000000000007</c:v>
                </c:pt>
                <c:pt idx="72">
                  <c:v>74.27</c:v>
                </c:pt>
                <c:pt idx="73">
                  <c:v>74.31</c:v>
                </c:pt>
                <c:pt idx="74">
                  <c:v>74.459999999999994</c:v>
                </c:pt>
                <c:pt idx="75">
                  <c:v>74.7</c:v>
                </c:pt>
                <c:pt idx="76">
                  <c:v>74.900000000000006</c:v>
                </c:pt>
                <c:pt idx="77">
                  <c:v>74.98</c:v>
                </c:pt>
                <c:pt idx="78">
                  <c:v>75.25</c:v>
                </c:pt>
                <c:pt idx="79">
                  <c:v>75.38</c:v>
                </c:pt>
                <c:pt idx="80">
                  <c:v>75.63</c:v>
                </c:pt>
                <c:pt idx="81">
                  <c:v>75.91</c:v>
                </c:pt>
                <c:pt idx="82">
                  <c:v>75.91</c:v>
                </c:pt>
                <c:pt idx="83">
                  <c:v>75.83</c:v>
                </c:pt>
                <c:pt idx="84">
                  <c:v>75.91</c:v>
                </c:pt>
                <c:pt idx="85">
                  <c:v>75.95</c:v>
                </c:pt>
                <c:pt idx="86">
                  <c:v>76.31</c:v>
                </c:pt>
                <c:pt idx="87">
                  <c:v>76.510000000000005</c:v>
                </c:pt>
                <c:pt idx="88">
                  <c:v>76.97</c:v>
                </c:pt>
                <c:pt idx="89">
                  <c:v>77.010000000000005</c:v>
                </c:pt>
                <c:pt idx="90">
                  <c:v>77.180000000000007</c:v>
                </c:pt>
                <c:pt idx="91">
                  <c:v>77.319999999999993</c:v>
                </c:pt>
                <c:pt idx="92">
                  <c:v>77.33</c:v>
                </c:pt>
                <c:pt idx="93">
                  <c:v>77.959999999999994</c:v>
                </c:pt>
                <c:pt idx="94">
                  <c:v>78.03</c:v>
                </c:pt>
                <c:pt idx="95">
                  <c:v>78.099999999999994</c:v>
                </c:pt>
                <c:pt idx="96">
                  <c:v>78.55</c:v>
                </c:pt>
                <c:pt idx="97">
                  <c:v>78.900000000000006</c:v>
                </c:pt>
                <c:pt idx="98">
                  <c:v>79.16</c:v>
                </c:pt>
                <c:pt idx="99">
                  <c:v>79.13</c:v>
                </c:pt>
                <c:pt idx="100">
                  <c:v>79.09</c:v>
                </c:pt>
                <c:pt idx="101">
                  <c:v>79.03</c:v>
                </c:pt>
                <c:pt idx="102">
                  <c:v>79.11</c:v>
                </c:pt>
                <c:pt idx="103">
                  <c:v>79.22</c:v>
                </c:pt>
                <c:pt idx="104">
                  <c:v>79.72</c:v>
                </c:pt>
                <c:pt idx="105">
                  <c:v>80.27</c:v>
                </c:pt>
                <c:pt idx="106">
                  <c:v>80.16</c:v>
                </c:pt>
                <c:pt idx="107">
                  <c:v>80.430000000000007</c:v>
                </c:pt>
                <c:pt idx="108">
                  <c:v>80.989999999999995</c:v>
                </c:pt>
                <c:pt idx="109">
                  <c:v>81.14</c:v>
                </c:pt>
                <c:pt idx="110">
                  <c:v>81.45</c:v>
                </c:pt>
                <c:pt idx="111">
                  <c:v>81.75</c:v>
                </c:pt>
                <c:pt idx="112">
                  <c:v>81.97</c:v>
                </c:pt>
                <c:pt idx="113">
                  <c:v>82.04</c:v>
                </c:pt>
                <c:pt idx="114">
                  <c:v>82.7</c:v>
                </c:pt>
                <c:pt idx="115">
                  <c:v>83</c:v>
                </c:pt>
                <c:pt idx="116">
                  <c:v>83.98</c:v>
                </c:pt>
                <c:pt idx="117">
                  <c:v>85.1</c:v>
                </c:pt>
                <c:pt idx="118">
                  <c:v>85.53</c:v>
                </c:pt>
                <c:pt idx="119">
                  <c:v>86.2</c:v>
                </c:pt>
                <c:pt idx="120">
                  <c:v>87.23</c:v>
                </c:pt>
                <c:pt idx="121">
                  <c:v>87.48</c:v>
                </c:pt>
                <c:pt idx="122">
                  <c:v>89.11</c:v>
                </c:pt>
                <c:pt idx="123">
                  <c:v>90.35</c:v>
                </c:pt>
                <c:pt idx="124">
                  <c:v>91.43</c:v>
                </c:pt>
                <c:pt idx="125">
                  <c:v>92.29</c:v>
                </c:pt>
                <c:pt idx="126">
                  <c:v>93.56</c:v>
                </c:pt>
                <c:pt idx="127">
                  <c:v>94.69</c:v>
                </c:pt>
                <c:pt idx="128">
                  <c:v>95.51</c:v>
                </c:pt>
                <c:pt idx="129">
                  <c:v>96</c:v>
                </c:pt>
                <c:pt idx="130">
                  <c:v>96.94</c:v>
                </c:pt>
                <c:pt idx="131">
                  <c:v>97.21</c:v>
                </c:pt>
                <c:pt idx="132">
                  <c:v>98</c:v>
                </c:pt>
                <c:pt idx="133">
                  <c:v>97.93</c:v>
                </c:pt>
                <c:pt idx="134">
                  <c:v>99</c:v>
                </c:pt>
                <c:pt idx="135">
                  <c:v>99.3</c:v>
                </c:pt>
                <c:pt idx="136">
                  <c:v>99.41</c:v>
                </c:pt>
                <c:pt idx="137">
                  <c:v>99.26</c:v>
                </c:pt>
                <c:pt idx="138">
                  <c:v>99.61</c:v>
                </c:pt>
                <c:pt idx="139">
                  <c:v>99.72</c:v>
                </c:pt>
                <c:pt idx="140">
                  <c:v>100.39</c:v>
                </c:pt>
                <c:pt idx="141">
                  <c:v>100.84</c:v>
                </c:pt>
                <c:pt idx="142">
                  <c:v>101.59</c:v>
                </c:pt>
                <c:pt idx="143">
                  <c:v>101.04</c:v>
                </c:pt>
                <c:pt idx="144">
                  <c:v>101.72</c:v>
                </c:pt>
                <c:pt idx="145">
                  <c:v>102.32</c:v>
                </c:pt>
                <c:pt idx="146">
                  <c:v>102.7</c:v>
                </c:pt>
                <c:pt idx="147">
                  <c:v>103.24</c:v>
                </c:pt>
                <c:pt idx="148">
                  <c:v>103.52</c:v>
                </c:pt>
                <c:pt idx="149">
                  <c:v>103.42</c:v>
                </c:pt>
                <c:pt idx="150">
                  <c:v>104.19</c:v>
                </c:pt>
                <c:pt idx="151">
                  <c:v>104.45</c:v>
                </c:pt>
                <c:pt idx="152">
                  <c:v>104.54</c:v>
                </c:pt>
                <c:pt idx="153">
                  <c:v>105.56</c:v>
                </c:pt>
                <c:pt idx="154">
                  <c:v>105.83</c:v>
                </c:pt>
                <c:pt idx="155">
                  <c:v>105.62</c:v>
                </c:pt>
                <c:pt idx="156">
                  <c:v>106.74</c:v>
                </c:pt>
                <c:pt idx="157">
                  <c:v>107.16</c:v>
                </c:pt>
                <c:pt idx="158">
                  <c:v>107.7</c:v>
                </c:pt>
                <c:pt idx="159">
                  <c:v>107.91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E8-4E22-938B-A53E54B730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95968"/>
        <c:axId val="13730944"/>
      </c:lineChart>
      <c:dateAx>
        <c:axId val="1299596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3730944"/>
        <c:crosses val="autoZero"/>
        <c:auto val="1"/>
        <c:lblOffset val="100"/>
        <c:baseTimeUnit val="months"/>
      </c:dateAx>
      <c:valAx>
        <c:axId val="13730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95968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Style="combo" dx="16" fmlaLink="$C$25" fmlaRange="$AS$7:$AS$234" sel="120" val="119"/>
</file>

<file path=xl/ctrlProps/ctrlProp2.xml><?xml version="1.0" encoding="utf-8"?>
<formControlPr xmlns="http://schemas.microsoft.com/office/spreadsheetml/2009/9/main" objectType="Drop" dropStyle="combo" dx="16" fmlaLink="$C$26" fmlaRange="'Parámetros y resultados'!$AS$7:$AS$250" sel="156" val="150"/>
</file>

<file path=xl/ctrlProps/ctrlProp3.xml><?xml version="1.0" encoding="utf-8"?>
<formControlPr xmlns="http://schemas.microsoft.com/office/spreadsheetml/2009/9/main" objectType="Drop" dropStyle="combo" dx="16" fmlaLink="$C$33" fmlaRange="'Parámetros y resultados'!$AS$7:$AS$250" sel="120" val="116"/>
</file>

<file path=xl/ctrlProps/ctrlProp4.xml><?xml version="1.0" encoding="utf-8"?>
<formControlPr xmlns="http://schemas.microsoft.com/office/spreadsheetml/2009/9/main" objectType="Drop" dropStyle="combo" dx="16" fmlaLink="$C$34" fmlaRange="'Parámetros y resultados'!$AS$7:$AS$250" sel="156" val="151"/>
</file>

<file path=xl/ctrlProps/ctrlProp5.xml><?xml version="1.0" encoding="utf-8"?>
<formControlPr xmlns="http://schemas.microsoft.com/office/spreadsheetml/2009/9/main" objectType="Drop" dropStyle="combo" dx="16" fmlaLink="$C$74" fmlaRange="'Parámetros y resultados'!$AS$7:$AS$250" sel="144" val="143"/>
</file>

<file path=xl/ctrlProps/ctrlProp6.xml><?xml version="1.0" encoding="utf-8"?>
<formControlPr xmlns="http://schemas.microsoft.com/office/spreadsheetml/2009/9/main" objectType="Drop" dropStyle="combo" dx="16" fmlaLink="$C$82" fmlaRange="'Parámetros y resultados'!$AS$7:$AS$250" sel="144" val="143"/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236220</xdr:colOff>
      <xdr:row>1</xdr:row>
      <xdr:rowOff>175260</xdr:rowOff>
    </xdr:from>
    <xdr:to>
      <xdr:col>4</xdr:col>
      <xdr:colOff>335280</xdr:colOff>
      <xdr:row>4</xdr:row>
      <xdr:rowOff>140041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78A92D9-D5A1-414A-8FCE-8A04500454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aturation sat="58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8700" y="365760"/>
          <a:ext cx="2476500" cy="5134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24</xdr:row>
          <xdr:rowOff>28575</xdr:rowOff>
        </xdr:from>
        <xdr:to>
          <xdr:col>2</xdr:col>
          <xdr:colOff>1266825</xdr:colOff>
          <xdr:row>24</xdr:row>
          <xdr:rowOff>209550</xdr:rowOff>
        </xdr:to>
        <xdr:sp macro="" textlink="">
          <xdr:nvSpPr>
            <xdr:cNvPr id="45060" name="Drop Down 4" hidden="1">
              <a:extLst>
                <a:ext uri="{63B3BB69-23CF-44E3-9099-C40C66FF867C}">
                  <a14:compatExt spid="_x0000_s45060"/>
                </a:ext>
                <a:ext uri="{FF2B5EF4-FFF2-40B4-BE49-F238E27FC236}">
                  <a16:creationId xmlns:a16="http://schemas.microsoft.com/office/drawing/2014/main" id="{00000000-0008-0000-0100-000004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25</xdr:row>
          <xdr:rowOff>28575</xdr:rowOff>
        </xdr:from>
        <xdr:to>
          <xdr:col>2</xdr:col>
          <xdr:colOff>1266825</xdr:colOff>
          <xdr:row>25</xdr:row>
          <xdr:rowOff>209550</xdr:rowOff>
        </xdr:to>
        <xdr:sp macro="" textlink="">
          <xdr:nvSpPr>
            <xdr:cNvPr id="45061" name="Drop Down 5" hidden="1">
              <a:extLst>
                <a:ext uri="{63B3BB69-23CF-44E3-9099-C40C66FF867C}">
                  <a14:compatExt spid="_x0000_s45061"/>
                </a:ext>
                <a:ext uri="{FF2B5EF4-FFF2-40B4-BE49-F238E27FC236}">
                  <a16:creationId xmlns:a16="http://schemas.microsoft.com/office/drawing/2014/main" id="{00000000-0008-0000-0100-000005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32</xdr:row>
          <xdr:rowOff>28575</xdr:rowOff>
        </xdr:from>
        <xdr:to>
          <xdr:col>2</xdr:col>
          <xdr:colOff>1266825</xdr:colOff>
          <xdr:row>32</xdr:row>
          <xdr:rowOff>209550</xdr:rowOff>
        </xdr:to>
        <xdr:sp macro="" textlink="">
          <xdr:nvSpPr>
            <xdr:cNvPr id="45062" name="Drop Down 6" hidden="1">
              <a:extLst>
                <a:ext uri="{63B3BB69-23CF-44E3-9099-C40C66FF867C}">
                  <a14:compatExt spid="_x0000_s45062"/>
                </a:ext>
                <a:ext uri="{FF2B5EF4-FFF2-40B4-BE49-F238E27FC236}">
                  <a16:creationId xmlns:a16="http://schemas.microsoft.com/office/drawing/2014/main" id="{00000000-0008-0000-0100-000006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33</xdr:row>
          <xdr:rowOff>28575</xdr:rowOff>
        </xdr:from>
        <xdr:to>
          <xdr:col>2</xdr:col>
          <xdr:colOff>1266825</xdr:colOff>
          <xdr:row>33</xdr:row>
          <xdr:rowOff>209550</xdr:rowOff>
        </xdr:to>
        <xdr:sp macro="" textlink="">
          <xdr:nvSpPr>
            <xdr:cNvPr id="45063" name="Drop Down 7" hidden="1">
              <a:extLst>
                <a:ext uri="{63B3BB69-23CF-44E3-9099-C40C66FF867C}">
                  <a14:compatExt spid="_x0000_s45063"/>
                </a:ext>
                <a:ext uri="{FF2B5EF4-FFF2-40B4-BE49-F238E27FC236}">
                  <a16:creationId xmlns:a16="http://schemas.microsoft.com/office/drawing/2014/main" id="{00000000-0008-0000-0100-000007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690283</xdr:colOff>
      <xdr:row>41</xdr:row>
      <xdr:rowOff>89646</xdr:rowOff>
    </xdr:from>
    <xdr:to>
      <xdr:col>8</xdr:col>
      <xdr:colOff>233083</xdr:colOff>
      <xdr:row>62</xdr:row>
      <xdr:rowOff>35858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73A746EB-29FD-4F1C-A253-7AC5557FE9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72</xdr:row>
          <xdr:rowOff>152400</xdr:rowOff>
        </xdr:from>
        <xdr:to>
          <xdr:col>2</xdr:col>
          <xdr:colOff>1266825</xdr:colOff>
          <xdr:row>73</xdr:row>
          <xdr:rowOff>161925</xdr:rowOff>
        </xdr:to>
        <xdr:sp macro="" textlink="">
          <xdr:nvSpPr>
            <xdr:cNvPr id="45082" name="Drop Down 26" hidden="1">
              <a:extLst>
                <a:ext uri="{63B3BB69-23CF-44E3-9099-C40C66FF867C}">
                  <a14:compatExt spid="_x0000_s45082"/>
                </a:ext>
                <a:ext uri="{FF2B5EF4-FFF2-40B4-BE49-F238E27FC236}">
                  <a16:creationId xmlns:a16="http://schemas.microsoft.com/office/drawing/2014/main" id="{00000000-0008-0000-0100-00001A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80</xdr:row>
          <xdr:rowOff>171450</xdr:rowOff>
        </xdr:from>
        <xdr:to>
          <xdr:col>2</xdr:col>
          <xdr:colOff>1266825</xdr:colOff>
          <xdr:row>81</xdr:row>
          <xdr:rowOff>180975</xdr:rowOff>
        </xdr:to>
        <xdr:sp macro="" textlink="">
          <xdr:nvSpPr>
            <xdr:cNvPr id="45084" name="Drop Down 28" hidden="1">
              <a:extLst>
                <a:ext uri="{63B3BB69-23CF-44E3-9099-C40C66FF867C}">
                  <a14:compatExt spid="_x0000_s45084"/>
                </a:ext>
                <a:ext uri="{FF2B5EF4-FFF2-40B4-BE49-F238E27FC236}">
                  <a16:creationId xmlns:a16="http://schemas.microsoft.com/office/drawing/2014/main" id="{00000000-0008-0000-0100-00001C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10</xdr:col>
      <xdr:colOff>0</xdr:colOff>
      <xdr:row>42</xdr:row>
      <xdr:rowOff>0</xdr:rowOff>
    </xdr:from>
    <xdr:to>
      <xdr:col>20</xdr:col>
      <xdr:colOff>80683</xdr:colOff>
      <xdr:row>62</xdr:row>
      <xdr:rowOff>125506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450219-C0B2-4F2C-A5CE-9FF90149F6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42</xdr:row>
      <xdr:rowOff>0</xdr:rowOff>
    </xdr:from>
    <xdr:to>
      <xdr:col>28</xdr:col>
      <xdr:colOff>116542</xdr:colOff>
      <xdr:row>62</xdr:row>
      <xdr:rowOff>125506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519E21-F2E9-4789-92F6-5187BC1C83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0</xdr:colOff>
      <xdr:row>42</xdr:row>
      <xdr:rowOff>0</xdr:rowOff>
    </xdr:from>
    <xdr:to>
      <xdr:col>37</xdr:col>
      <xdr:colOff>89647</xdr:colOff>
      <xdr:row>62</xdr:row>
      <xdr:rowOff>125506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40E82F3D-4381-48E8-B8B2-1BCCB64749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926353</xdr:colOff>
      <xdr:row>29</xdr:row>
      <xdr:rowOff>97119</xdr:rowOff>
    </xdr:from>
    <xdr:to>
      <xdr:col>5</xdr:col>
      <xdr:colOff>658532</xdr:colOff>
      <xdr:row>34</xdr:row>
      <xdr:rowOff>1494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72E4456-F624-6996-4504-D417CF7C65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5588" y="5767295"/>
          <a:ext cx="1711885" cy="9353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246527</xdr:colOff>
      <xdr:row>0</xdr:row>
      <xdr:rowOff>0</xdr:rowOff>
    </xdr:from>
    <xdr:to>
      <xdr:col>24</xdr:col>
      <xdr:colOff>371327</xdr:colOff>
      <xdr:row>16</xdr:row>
      <xdr:rowOff>156600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C7C87719-62CB-4CB7-83B6-62D8736D96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257735</xdr:colOff>
      <xdr:row>17</xdr:row>
      <xdr:rowOff>44824</xdr:rowOff>
    </xdr:from>
    <xdr:to>
      <xdr:col>24</xdr:col>
      <xdr:colOff>421341</xdr:colOff>
      <xdr:row>34</xdr:row>
      <xdr:rowOff>98612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5E3DD610-5EC1-4187-BA25-C336F0EDF7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246527</xdr:colOff>
      <xdr:row>0</xdr:row>
      <xdr:rowOff>0</xdr:rowOff>
    </xdr:from>
    <xdr:to>
      <xdr:col>24</xdr:col>
      <xdr:colOff>371327</xdr:colOff>
      <xdr:row>16</xdr:row>
      <xdr:rowOff>156600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257735</xdr:colOff>
      <xdr:row>17</xdr:row>
      <xdr:rowOff>44824</xdr:rowOff>
    </xdr:from>
    <xdr:to>
      <xdr:col>24</xdr:col>
      <xdr:colOff>421341</xdr:colOff>
      <xdr:row>34</xdr:row>
      <xdr:rowOff>98612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179291</xdr:colOff>
      <xdr:row>0</xdr:row>
      <xdr:rowOff>34738</xdr:rowOff>
    </xdr:from>
    <xdr:to>
      <xdr:col>24</xdr:col>
      <xdr:colOff>304091</xdr:colOff>
      <xdr:row>17</xdr:row>
      <xdr:rowOff>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50E108CD-A82A-4541-9850-D8A716C4EF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190499</xdr:colOff>
      <xdr:row>17</xdr:row>
      <xdr:rowOff>44823</xdr:rowOff>
    </xdr:from>
    <xdr:to>
      <xdr:col>24</xdr:col>
      <xdr:colOff>215153</xdr:colOff>
      <xdr:row>36</xdr:row>
      <xdr:rowOff>35859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D0481FD8-4707-4376-B8EB-9DFCBF4702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179291</xdr:colOff>
      <xdr:row>0</xdr:row>
      <xdr:rowOff>34738</xdr:rowOff>
    </xdr:from>
    <xdr:to>
      <xdr:col>24</xdr:col>
      <xdr:colOff>304091</xdr:colOff>
      <xdr:row>17</xdr:row>
      <xdr:rowOff>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190499</xdr:colOff>
      <xdr:row>17</xdr:row>
      <xdr:rowOff>44823</xdr:rowOff>
    </xdr:from>
    <xdr:to>
      <xdr:col>24</xdr:col>
      <xdr:colOff>295835</xdr:colOff>
      <xdr:row>36</xdr:row>
      <xdr:rowOff>116541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112054</xdr:colOff>
      <xdr:row>0</xdr:row>
      <xdr:rowOff>23531</xdr:rowOff>
    </xdr:from>
    <xdr:to>
      <xdr:col>24</xdr:col>
      <xdr:colOff>235324</xdr:colOff>
      <xdr:row>16</xdr:row>
      <xdr:rowOff>180131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123264</xdr:colOff>
      <xdr:row>17</xdr:row>
      <xdr:rowOff>44822</xdr:rowOff>
    </xdr:from>
    <xdr:to>
      <xdr:col>24</xdr:col>
      <xdr:colOff>242047</xdr:colOff>
      <xdr:row>36</xdr:row>
      <xdr:rowOff>71717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112054</xdr:colOff>
      <xdr:row>0</xdr:row>
      <xdr:rowOff>23531</xdr:rowOff>
    </xdr:from>
    <xdr:to>
      <xdr:col>24</xdr:col>
      <xdr:colOff>235324</xdr:colOff>
      <xdr:row>16</xdr:row>
      <xdr:rowOff>180131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9C168C6C-68C1-4B11-88A5-CC0A24C16A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123264</xdr:colOff>
      <xdr:row>17</xdr:row>
      <xdr:rowOff>44822</xdr:rowOff>
    </xdr:from>
    <xdr:to>
      <xdr:col>24</xdr:col>
      <xdr:colOff>242047</xdr:colOff>
      <xdr:row>36</xdr:row>
      <xdr:rowOff>71717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2BBF0CD2-77D0-44B6-B350-0943F1AA78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EC\Proyectos\A%200153%20CENS%20UT%20El%20Salvador\Informe%20N%201\Work\calculos%20benavente%202005%20mexic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i%20unidad/Proyectos%20en%20Curso/2023/5-CRIE%20CENS/Base%20de%20datos/WB/fuel-subsidies-template-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Ejercicio%20Sensibilidad%20Diesel%20v2%202025-11-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Modelo%20CENS%20CHILE%20-%202025-11-12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Base%20de%20datos%202025-11-1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Valor%20Agregado%20Regional%20por%20Actividad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nidades%20compartidas/UB%20Files/Chile%20CENS%202024/14%20-%20Modelo%20CENS/Soporte%20Chile/Combustibles/sh_precio_combustible_liqui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idencial largo plazo"/>
      <sheetName val="elasticidades y otros supuestos"/>
      <sheetName val="paper benavente"/>
      <sheetName val="residencial corto plazo"/>
      <sheetName val="comercial"/>
      <sheetName val="industrial"/>
      <sheetName val="tablas resúmenes"/>
    </sheetNames>
    <sheetDataSet>
      <sheetData sheetId="0" refreshError="1"/>
      <sheetData sheetId="1">
        <row r="5">
          <cell r="D5">
            <v>0.48370000000000002</v>
          </cell>
          <cell r="E5">
            <v>1.9317092651757193</v>
          </cell>
        </row>
      </sheetData>
      <sheetData sheetId="2">
        <row r="5">
          <cell r="L5">
            <v>0.1525724974830962</v>
          </cell>
        </row>
        <row r="6">
          <cell r="L6">
            <v>205.31420144746212</v>
          </cell>
        </row>
        <row r="7">
          <cell r="L7">
            <v>330</v>
          </cell>
        </row>
        <row r="8">
          <cell r="L8">
            <v>-0.20089499999999999</v>
          </cell>
        </row>
        <row r="9">
          <cell r="L9">
            <v>0.33864699999999998</v>
          </cell>
        </row>
        <row r="10">
          <cell r="L10">
            <v>19.746778849187617</v>
          </cell>
        </row>
        <row r="11">
          <cell r="L11">
            <v>0.01</v>
          </cell>
        </row>
        <row r="12">
          <cell r="L12">
            <v>203.26105943298751</v>
          </cell>
        </row>
        <row r="13">
          <cell r="L13">
            <v>0.15926051999999999</v>
          </cell>
        </row>
        <row r="26">
          <cell r="L26">
            <v>1.3662439368749233</v>
          </cell>
        </row>
        <row r="29">
          <cell r="L29">
            <v>1.3681621629867209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ReadMe"/>
      <sheetName val="SUBSIDIES -&gt;"/>
      <sheetName val="Single_Country_Fuel"/>
      <sheetName val="Single_Country_Total"/>
      <sheetName val="All_Explicit"/>
      <sheetName val="All_Implicit"/>
      <sheetName val="Fuel Product Breakdown"/>
      <sheetName val="DATA -&gt;"/>
      <sheetName val="variables"/>
      <sheetName val="lists"/>
      <sheetName val="Hoja1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">
          <cell r="A1" t="str">
            <v>countryname</v>
          </cell>
          <cell r="B1" t="str">
            <v>regionname</v>
          </cell>
          <cell r="C1" t="str">
            <v>incomelevelname</v>
          </cell>
          <cell r="D1" t="str">
            <v>year</v>
          </cell>
          <cell r="E1" t="str">
            <v>countrycode</v>
          </cell>
          <cell r="F1" t="str">
            <v>mit_sp_coa_ind</v>
          </cell>
          <cell r="G1" t="str">
            <v>mit_rp_coa_ind</v>
          </cell>
          <cell r="H1" t="str">
            <v>mit_preunit_coa_ind</v>
          </cell>
          <cell r="I1" t="str">
            <v>mit_preall_coa_ind</v>
          </cell>
          <cell r="J1" t="str">
            <v>mit_prepotunit_coa_ind</v>
          </cell>
          <cell r="K1" t="str">
            <v>mit_potunit_coa_ind</v>
          </cell>
          <cell r="L1" t="str">
            <v>mit_potall_coa_ind</v>
          </cell>
          <cell r="M1" t="str">
            <v>cor_lap_coa_ind</v>
          </cell>
          <cell r="N1" t="str">
            <v>cor_vat_coa_ind</v>
          </cell>
          <cell r="O1" t="str">
            <v>mit_sp_coa_res</v>
          </cell>
          <cell r="P1" t="str">
            <v>mit_rp_coa_res</v>
          </cell>
          <cell r="Q1" t="str">
            <v>mit_preunit_coa_res</v>
          </cell>
          <cell r="R1" t="str">
            <v>mit_preall_coa_res</v>
          </cell>
          <cell r="S1" t="str">
            <v>mit_prepotunit_coa_res</v>
          </cell>
          <cell r="T1" t="str">
            <v>mit_potunit_coa_res</v>
          </cell>
          <cell r="U1" t="str">
            <v>mit_potall_coa_res</v>
          </cell>
          <cell r="V1" t="str">
            <v>cor_lap_coa_res</v>
          </cell>
          <cell r="W1" t="str">
            <v>cor_vat_coa_res</v>
          </cell>
          <cell r="X1" t="str">
            <v>mit_sp_coa_pow</v>
          </cell>
          <cell r="Y1" t="str">
            <v>mit_rp_coa_pow</v>
          </cell>
          <cell r="Z1" t="str">
            <v>mit_preunit_coa_pow</v>
          </cell>
          <cell r="AA1" t="str">
            <v>mit_preall_coa_pow</v>
          </cell>
          <cell r="AB1" t="str">
            <v>mit_prepotunit_coa_pow</v>
          </cell>
          <cell r="AC1" t="str">
            <v>mit_potunit_coa_pow</v>
          </cell>
          <cell r="AD1" t="str">
            <v>mit_potall_coa_pow</v>
          </cell>
          <cell r="AE1" t="str">
            <v>cor_lap_coa_pow</v>
          </cell>
          <cell r="AF1" t="str">
            <v>cor_vat_coa_pow</v>
          </cell>
          <cell r="AG1" t="str">
            <v>mit_sp_nga_ind</v>
          </cell>
          <cell r="AH1" t="str">
            <v>mit_rp_nga_ind</v>
          </cell>
          <cell r="AI1" t="str">
            <v>mit_preunit_nga_ind</v>
          </cell>
          <cell r="AJ1" t="str">
            <v>mit_preall_nga_ind</v>
          </cell>
          <cell r="AK1" t="str">
            <v>mit_prepotunit_nga_ind</v>
          </cell>
          <cell r="AL1" t="str">
            <v>mit_potunit_nga_ind</v>
          </cell>
          <cell r="AM1" t="str">
            <v>mit_potall_nga_ind</v>
          </cell>
          <cell r="AN1" t="str">
            <v>cor_lap_nga_ind</v>
          </cell>
          <cell r="AO1" t="str">
            <v>cor_vat_nga_ind</v>
          </cell>
          <cell r="AP1" t="str">
            <v>mit_sp_nga_res</v>
          </cell>
          <cell r="AQ1" t="str">
            <v>mit_rp_nga_res</v>
          </cell>
          <cell r="AR1" t="str">
            <v>mit_preunit_nga_res</v>
          </cell>
          <cell r="AS1" t="str">
            <v>mit_preall_nga_res</v>
          </cell>
          <cell r="AT1" t="str">
            <v>mit_prepotunit_nga_res</v>
          </cell>
          <cell r="AU1" t="str">
            <v>mit_potunit_nga_res</v>
          </cell>
          <cell r="AV1" t="str">
            <v>mit_potall_nga_res</v>
          </cell>
          <cell r="AW1" t="str">
            <v>cor_lap_nga_res</v>
          </cell>
          <cell r="AX1" t="str">
            <v>cor_vat_nga_res</v>
          </cell>
          <cell r="AY1" t="str">
            <v>mit_sp_nga_pow</v>
          </cell>
          <cell r="AZ1" t="str">
            <v>mit_rp_nga_pow</v>
          </cell>
          <cell r="BA1" t="str">
            <v>mit_preunit_nga_pow</v>
          </cell>
          <cell r="BB1" t="str">
            <v>mit_preall_nga_pow</v>
          </cell>
          <cell r="BC1" t="str">
            <v>mit_prepotunit_nga_pow</v>
          </cell>
          <cell r="BD1" t="str">
            <v>mit_potunit_nga_pow</v>
          </cell>
          <cell r="BE1" t="str">
            <v>mit_potall_nga_pow</v>
          </cell>
          <cell r="BF1" t="str">
            <v>cor_lap_nga_pow</v>
          </cell>
          <cell r="BG1" t="str">
            <v>cor_vat_nga_pow</v>
          </cell>
          <cell r="BH1" t="str">
            <v>mit_sp_ecy_ind</v>
          </cell>
          <cell r="BI1" t="str">
            <v>mit_rp_ecy_ind</v>
          </cell>
          <cell r="BJ1" t="str">
            <v>mit_preunit_ecy_ind</v>
          </cell>
          <cell r="BK1" t="str">
            <v>mit_preall_ecy_ind</v>
          </cell>
          <cell r="BL1" t="str">
            <v>mit_prepotunit_ecy_ind</v>
          </cell>
          <cell r="BM1" t="str">
            <v>mit_potunit_ecy_ind</v>
          </cell>
          <cell r="BN1" t="str">
            <v>mit_potall_ecy_ind</v>
          </cell>
          <cell r="BO1" t="str">
            <v>cor_vat_ecy_ind</v>
          </cell>
          <cell r="BP1" t="str">
            <v>mit_sp_ecy_res</v>
          </cell>
          <cell r="BQ1" t="str">
            <v>mit_rp_ecy_res</v>
          </cell>
          <cell r="BR1" t="str">
            <v>mit_preunit_ecy_res</v>
          </cell>
          <cell r="BS1" t="str">
            <v>mit_preall_ecy_res</v>
          </cell>
          <cell r="BT1" t="str">
            <v>mit_prepotunit_ecy_res</v>
          </cell>
          <cell r="BU1" t="str">
            <v>mit_potunit_ecy_res</v>
          </cell>
          <cell r="BV1" t="str">
            <v>mit_potall_ecy_res</v>
          </cell>
          <cell r="BW1" t="str">
            <v>cor_vat_ecy_res</v>
          </cell>
          <cell r="BX1" t="str">
            <v>mit_sp_gso_all</v>
          </cell>
          <cell r="BY1" t="str">
            <v>mit_rp_gso_all</v>
          </cell>
          <cell r="BZ1" t="str">
            <v>mit_preunit_gso_all</v>
          </cell>
          <cell r="CA1" t="str">
            <v>mit_preall_gso_all</v>
          </cell>
          <cell r="CB1" t="str">
            <v>mit_prepotunit_gso_all</v>
          </cell>
          <cell r="CC1" t="str">
            <v>mit_potunit_gso_all</v>
          </cell>
          <cell r="CD1" t="str">
            <v>mit_potall_gso_all</v>
          </cell>
          <cell r="CE1" t="str">
            <v>mit_potacc_gso_all</v>
          </cell>
          <cell r="CF1" t="str">
            <v>mit_potrdm_gso_all</v>
          </cell>
          <cell r="CG1" t="str">
            <v>mit_potcon_gso_all</v>
          </cell>
          <cell r="CH1" t="str">
            <v>mit_potcc_gso_all</v>
          </cell>
          <cell r="CI1" t="str">
            <v>mit_potlap_gso_all</v>
          </cell>
          <cell r="CJ1" t="str">
            <v>mit_potvat_gso_all</v>
          </cell>
          <cell r="CK1" t="str">
            <v>cor_acc_gso_all</v>
          </cell>
          <cell r="CL1" t="str">
            <v>cor_lap_gso_all</v>
          </cell>
          <cell r="CM1" t="str">
            <v>cor_cc_gso_all</v>
          </cell>
          <cell r="CN1" t="str">
            <v>cor_con_gso_all</v>
          </cell>
          <cell r="CO1" t="str">
            <v>cor_rdm_gso_all</v>
          </cell>
          <cell r="CP1" t="str">
            <v>cor_vat_gso_all</v>
          </cell>
          <cell r="CQ1" t="str">
            <v>mit_sp_die_all</v>
          </cell>
          <cell r="CR1" t="str">
            <v>mit_rp_die_all</v>
          </cell>
          <cell r="CS1" t="str">
            <v>mit_preunit_die_all</v>
          </cell>
          <cell r="CT1" t="str">
            <v>mit_preall_die_all</v>
          </cell>
          <cell r="CU1" t="str">
            <v>mit_prepotunit_die_all</v>
          </cell>
          <cell r="CV1" t="str">
            <v>mit_potunit_die_all</v>
          </cell>
          <cell r="CW1" t="str">
            <v>mit_potall_die_all</v>
          </cell>
          <cell r="CX1" t="str">
            <v>mit_potacc_die_all</v>
          </cell>
          <cell r="CY1" t="str">
            <v>mit_potrdm_die_all</v>
          </cell>
          <cell r="CZ1" t="str">
            <v>mit_potcon_die_all</v>
          </cell>
          <cell r="DA1" t="str">
            <v>mit_potcc_die_all</v>
          </cell>
          <cell r="DB1" t="str">
            <v>mit_potlap_die_all</v>
          </cell>
          <cell r="DC1" t="str">
            <v>mit_potvat_die_all</v>
          </cell>
          <cell r="DD1" t="str">
            <v>cor_acc_die_all</v>
          </cell>
          <cell r="DE1" t="str">
            <v>cor_lap_die_all</v>
          </cell>
          <cell r="DF1" t="str">
            <v>cor_cc_die_all</v>
          </cell>
          <cell r="DG1" t="str">
            <v>cor_con_die_all</v>
          </cell>
          <cell r="DH1" t="str">
            <v>cor_rdm_die_all</v>
          </cell>
          <cell r="DI1" t="str">
            <v>cor_vat_die_all</v>
          </cell>
          <cell r="DJ1" t="str">
            <v>mit_sp_lpg_all</v>
          </cell>
          <cell r="DK1" t="str">
            <v>mit_rp_lpg_all</v>
          </cell>
          <cell r="DL1" t="str">
            <v>mit_preunit_lpg_all</v>
          </cell>
          <cell r="DM1" t="str">
            <v>mit_preall_lpg_all</v>
          </cell>
          <cell r="DN1" t="str">
            <v>mit_prepotunit_lpg_all</v>
          </cell>
          <cell r="DO1" t="str">
            <v>mit_potunit_lpg_all</v>
          </cell>
          <cell r="DP1" t="str">
            <v>mit_potall_lpg_all</v>
          </cell>
          <cell r="DQ1" t="str">
            <v>mit_potcc_lpg_all</v>
          </cell>
          <cell r="DR1" t="str">
            <v>mit_potlap_lpg_all</v>
          </cell>
          <cell r="DS1" t="str">
            <v>mit_potvat_lpg_all</v>
          </cell>
          <cell r="DT1" t="str">
            <v>cor_lap_lpg_all</v>
          </cell>
          <cell r="DU1" t="str">
            <v>cor_cc_lpg_all</v>
          </cell>
          <cell r="DV1" t="str">
            <v>cor_vat_lpg_all</v>
          </cell>
          <cell r="DW1" t="str">
            <v>mit_sp_ker_all</v>
          </cell>
          <cell r="DX1" t="str">
            <v>mit_rp_ker_all</v>
          </cell>
          <cell r="DY1" t="str">
            <v>mit_preunit_ker_all</v>
          </cell>
          <cell r="DZ1" t="str">
            <v>mit_preall_ker_all</v>
          </cell>
          <cell r="EA1" t="str">
            <v>mit_prepotunit_ker_all</v>
          </cell>
          <cell r="EB1" t="str">
            <v>mit_potunit_ker_all</v>
          </cell>
          <cell r="EC1" t="str">
            <v>mit_potall_ker_all</v>
          </cell>
          <cell r="ED1" t="str">
            <v>mit_potcc_ker_all</v>
          </cell>
          <cell r="EE1" t="str">
            <v>mit_potlap_ker_all</v>
          </cell>
          <cell r="EF1" t="str">
            <v>mit_potvat_ker_all</v>
          </cell>
          <cell r="EG1" t="str">
            <v>cor_lap_ker_all</v>
          </cell>
          <cell r="EH1" t="str">
            <v>cor_cc_ker_all</v>
          </cell>
          <cell r="EI1" t="str">
            <v>cor_vat_ker_all</v>
          </cell>
          <cell r="EJ1" t="str">
            <v>fcon_gso_tot</v>
          </cell>
          <cell r="EK1" t="str">
            <v>fcon_lpg_tot</v>
          </cell>
          <cell r="EL1" t="str">
            <v>fcon_ker_tot</v>
          </cell>
          <cell r="EM1" t="str">
            <v>fcon_oop_tot</v>
          </cell>
          <cell r="EN1" t="str">
            <v>fcon_die_tot</v>
          </cell>
          <cell r="EO1" t="str">
            <v>fcon_nga_tot</v>
          </cell>
          <cell r="EP1" t="str">
            <v>fcon_coa_tot</v>
          </cell>
          <cell r="EQ1" t="str">
            <v>fcon_ecy_tot</v>
          </cell>
          <cell r="ER1" t="str">
            <v>trscon_gso_tot</v>
          </cell>
          <cell r="ES1" t="str">
            <v>trscon_die_tot</v>
          </cell>
          <cell r="ET1" t="str">
            <v>mit_sp_oil_all</v>
          </cell>
          <cell r="EU1" t="str">
            <v>mit_sp_oop_all</v>
          </cell>
          <cell r="EV1" t="str">
            <v>mit_sp_nga_all</v>
          </cell>
          <cell r="EW1" t="str">
            <v>mit_sp_coa_all</v>
          </cell>
          <cell r="EX1" t="str">
            <v>mit_rp_oop_all</v>
          </cell>
          <cell r="EY1" t="str">
            <v>mit_rp_nga_all</v>
          </cell>
          <cell r="EZ1" t="str">
            <v>mit_rp_coa_all</v>
          </cell>
          <cell r="FA1" t="str">
            <v>mit_rp_ecy_all</v>
          </cell>
          <cell r="FB1" t="str">
            <v>mit_vatrate_all</v>
          </cell>
          <cell r="FC1" t="str">
            <v>mit_preall_nga_all</v>
          </cell>
          <cell r="FD1" t="str">
            <v>mit_preall_coa_all</v>
          </cell>
          <cell r="FE1" t="str">
            <v>mit_preall_ecy_all</v>
          </cell>
          <cell r="FF1" t="str">
            <v>mit_preall_oil_all</v>
          </cell>
          <cell r="FG1" t="str">
            <v>mit_preprosall_nga_all</v>
          </cell>
          <cell r="FH1" t="str">
            <v>mit_preprosall_ecy_all</v>
          </cell>
          <cell r="FI1" t="str">
            <v>mit_preprosall_oil_all</v>
          </cell>
          <cell r="FJ1" t="str">
            <v>mit_preprosall_coa_all</v>
          </cell>
          <cell r="FK1" t="str">
            <v>mit_prepotunit_nga_all</v>
          </cell>
          <cell r="FL1" t="str">
            <v>mit_prepotunit_coa_all</v>
          </cell>
          <cell r="FM1" t="str">
            <v>mit_prepotunit_ecy_all</v>
          </cell>
          <cell r="FN1" t="str">
            <v>mit_preall_total</v>
          </cell>
          <cell r="FO1" t="str">
            <v>mit_preprosall_total</v>
          </cell>
          <cell r="FP1" t="str">
            <v>mit_potall_nga_all</v>
          </cell>
          <cell r="FQ1" t="str">
            <v>mit_potall_coa_all</v>
          </cell>
          <cell r="FR1" t="str">
            <v>mit_potall_ecy_all</v>
          </cell>
          <cell r="FS1" t="str">
            <v>mit_potall_oil_all</v>
          </cell>
          <cell r="FT1" t="str">
            <v>mit_potall_total</v>
          </cell>
          <cell r="FU1" t="str">
            <v>mit_potcc_nga_all</v>
          </cell>
          <cell r="FV1" t="str">
            <v>mit_potlap_nga_all</v>
          </cell>
          <cell r="FW1" t="str">
            <v>mit_potvat_nga_all</v>
          </cell>
          <cell r="FX1" t="str">
            <v>mit_potcc_coa_all</v>
          </cell>
          <cell r="FY1" t="str">
            <v>mit_potlap_coa_all</v>
          </cell>
          <cell r="FZ1" t="str">
            <v>mit_potvat_coa_all</v>
          </cell>
          <cell r="GA1" t="str">
            <v>mit_potcc_ecy_all</v>
          </cell>
          <cell r="GB1" t="str">
            <v>mit_potlap_ecy_all</v>
          </cell>
          <cell r="GC1" t="str">
            <v>mit_potvat_ecy_all</v>
          </cell>
          <cell r="GD1" t="str">
            <v>mit_potcc_oil_all</v>
          </cell>
          <cell r="GE1" t="str">
            <v>mit_potlap_oil_all</v>
          </cell>
          <cell r="GF1" t="str">
            <v>mit_potvat_oil_all</v>
          </cell>
          <cell r="GG1" t="str">
            <v>mit_potrdm_oil_all</v>
          </cell>
          <cell r="GH1" t="str">
            <v>mit_potcon_oil_all</v>
          </cell>
          <cell r="GI1" t="str">
            <v>mit_potacc_oil_all</v>
          </cell>
          <cell r="GJ1" t="str">
            <v>mit_potvat_all</v>
          </cell>
          <cell r="GK1" t="str">
            <v>mit_potcc_all</v>
          </cell>
          <cell r="GL1" t="str">
            <v>mit_potlap_all</v>
          </cell>
          <cell r="GM1" t="str">
            <v>mit_potrdm_all</v>
          </cell>
          <cell r="GN1" t="str">
            <v>mit_potcon_all</v>
          </cell>
          <cell r="GO1" t="str">
            <v>mit_potacc_all</v>
          </cell>
          <cell r="GP1" t="str">
            <v>mit_pros_coa_all</v>
          </cell>
          <cell r="GQ1" t="str">
            <v>mit_pros_ecy_all</v>
          </cell>
          <cell r="GR1" t="str">
            <v>mit_pros_nga_all</v>
          </cell>
          <cell r="GS1" t="str">
            <v>mit_pros_oil_all</v>
          </cell>
          <cell r="GT1" t="str">
            <v>mit_pros_total</v>
          </cell>
          <cell r="GU1" t="str">
            <v>cor_cc_coa_all</v>
          </cell>
          <cell r="GV1" t="str">
            <v>cor_cc_nga_all</v>
          </cell>
          <cell r="GW1" t="str">
            <v>cor_cc_oop_all</v>
          </cell>
          <cell r="GX1" t="str">
            <v>cor_lap_oop_all</v>
          </cell>
          <cell r="GY1" t="str">
            <v>cor_lap_nga_all</v>
          </cell>
          <cell r="GZ1" t="str">
            <v>cor_vat_nga_all</v>
          </cell>
          <cell r="HA1" t="str">
            <v>cor_lap_coa_all</v>
          </cell>
          <cell r="HB1" t="str">
            <v>cor_vat_coa_all</v>
          </cell>
          <cell r="HC1" t="str">
            <v>cor_vat_ecy_all</v>
          </cell>
          <cell r="HD1" t="str">
            <v>mit_exrate</v>
          </cell>
          <cell r="HE1" t="str">
            <v>weo_pop</v>
          </cell>
          <cell r="HF1" t="str">
            <v>weo_gdp_usd_real</v>
          </cell>
          <cell r="HG1" t="str">
            <v>cor_cc_nga_res</v>
          </cell>
          <cell r="HH1" t="str">
            <v>cor_cc_nga_ind</v>
          </cell>
          <cell r="HI1" t="str">
            <v>cor_cc_nga_pow</v>
          </cell>
          <cell r="HJ1" t="str">
            <v>cor_cc_coa_res</v>
          </cell>
          <cell r="HK1" t="str">
            <v>cor_cc_coa_ind</v>
          </cell>
          <cell r="HL1" t="str">
            <v>cor_cc_coa_pow</v>
          </cell>
          <cell r="HM1" t="str">
            <v>mit_sub_nga_all</v>
          </cell>
          <cell r="HN1" t="str">
            <v>mit_sub_coa_all</v>
          </cell>
          <cell r="HO1" t="str">
            <v>mit_sub_oil_all</v>
          </cell>
          <cell r="HP1" t="str">
            <v>mit_sub_ecy_all</v>
          </cell>
          <cell r="HQ1" t="str">
            <v>cor_loc_die_all</v>
          </cell>
          <cell r="HR1" t="str">
            <v>cor_loc_gso_all</v>
          </cell>
          <cell r="HS1" t="str">
            <v>mit_potloc_all</v>
          </cell>
          <cell r="HT1" t="str">
            <v>mit_preall_nga_oth</v>
          </cell>
          <cell r="HU1" t="str">
            <v>mit_preprosall_nga_oth</v>
          </cell>
          <cell r="HV1" t="str">
            <v>mit_potall_nga_oth</v>
          </cell>
          <cell r="HW1" t="str">
            <v>mit_preall_coa_oth</v>
          </cell>
          <cell r="HX1" t="str">
            <v>mit_preprosall_coa_oth</v>
          </cell>
          <cell r="HY1" t="str">
            <v>mit_potall_coa_oth</v>
          </cell>
          <cell r="HZ1" t="str">
            <v>mit_preall_ecy_oth</v>
          </cell>
          <cell r="IA1" t="str">
            <v>mit_preprosall_ecy_oth</v>
          </cell>
          <cell r="IB1" t="str">
            <v>mit_potall_ecy_oth</v>
          </cell>
          <cell r="IC1" t="str">
            <v>mit_preall_oil_oth</v>
          </cell>
          <cell r="ID1" t="str">
            <v>mit_prosall_oil_oth</v>
          </cell>
          <cell r="IE1" t="str">
            <v>mit_preprosall_oil_oth</v>
          </cell>
          <cell r="IF1" t="str">
            <v>mit_potall_oil_oth</v>
          </cell>
          <cell r="IG1" t="str">
            <v>mit_preall_nga_oth</v>
          </cell>
          <cell r="IH1" t="str">
            <v>mit_preprosall_nga_oth</v>
          </cell>
          <cell r="II1" t="str">
            <v>mit_potall_nga_oth</v>
          </cell>
          <cell r="IJ1" t="str">
            <v>mit_preall_coa_oth</v>
          </cell>
          <cell r="IK1" t="str">
            <v>mit_preprosall_coa_oth</v>
          </cell>
          <cell r="IL1" t="str">
            <v>mit_potall_coa_oth</v>
          </cell>
          <cell r="IM1" t="str">
            <v>mit_preall_ecy_oth</v>
          </cell>
          <cell r="IN1" t="str">
            <v>mit_preprosall_ecy_oth</v>
          </cell>
          <cell r="IO1" t="str">
            <v>mit_potall_ecy_oth</v>
          </cell>
          <cell r="IP1" t="str">
            <v>mit_preall_oil_oth</v>
          </cell>
          <cell r="IQ1" t="str">
            <v>mit_prosall_oil_oth</v>
          </cell>
          <cell r="IR1" t="str">
            <v>mit_preprosall_oil_oth</v>
          </cell>
          <cell r="IS1" t="str">
            <v>mit_potall_oil_oth</v>
          </cell>
        </row>
        <row r="2">
          <cell r="B2" t="str">
            <v>South Asia</v>
          </cell>
        </row>
        <row r="3">
          <cell r="B3" t="str">
            <v>South Asia</v>
          </cell>
        </row>
        <row r="4">
          <cell r="B4" t="str">
            <v>South Asia</v>
          </cell>
        </row>
        <row r="5">
          <cell r="B5" t="str">
            <v>South Asia</v>
          </cell>
        </row>
        <row r="6">
          <cell r="B6" t="str">
            <v>South Asia</v>
          </cell>
        </row>
        <row r="7">
          <cell r="B7" t="str">
            <v>South Asia</v>
          </cell>
        </row>
        <row r="8">
          <cell r="B8" t="str">
            <v>South Asia</v>
          </cell>
        </row>
        <row r="9">
          <cell r="B9" t="str">
            <v>South Asia</v>
          </cell>
        </row>
        <row r="10">
          <cell r="B10" t="str">
            <v>South Asia</v>
          </cell>
        </row>
        <row r="11">
          <cell r="B11" t="str">
            <v>South Asia</v>
          </cell>
        </row>
        <row r="12">
          <cell r="B12" t="str">
            <v>South Asia</v>
          </cell>
        </row>
        <row r="13">
          <cell r="B13" t="str">
            <v>Europe &amp; Central Asia</v>
          </cell>
        </row>
        <row r="14">
          <cell r="B14" t="str">
            <v>Europe &amp; Central Asia</v>
          </cell>
        </row>
        <row r="15">
          <cell r="B15" t="str">
            <v>Europe &amp; Central Asia</v>
          </cell>
        </row>
        <row r="16">
          <cell r="B16" t="str">
            <v>Europe &amp; Central Asia</v>
          </cell>
        </row>
        <row r="17">
          <cell r="B17" t="str">
            <v>Europe &amp; Central Asia</v>
          </cell>
        </row>
        <row r="18">
          <cell r="B18" t="str">
            <v>Europe &amp; Central Asia</v>
          </cell>
        </row>
        <row r="19">
          <cell r="B19" t="str">
            <v>Europe &amp; Central Asia</v>
          </cell>
        </row>
        <row r="20">
          <cell r="B20" t="str">
            <v>Europe &amp; Central Asia</v>
          </cell>
        </row>
        <row r="21">
          <cell r="B21" t="str">
            <v>Europe &amp; Central Asia</v>
          </cell>
        </row>
        <row r="22">
          <cell r="B22" t="str">
            <v>Europe &amp; Central Asia</v>
          </cell>
        </row>
        <row r="23">
          <cell r="B23" t="str">
            <v>Europe &amp; Central Asia</v>
          </cell>
        </row>
        <row r="24">
          <cell r="B24" t="str">
            <v>Middle East &amp; North Africa</v>
          </cell>
        </row>
        <row r="25">
          <cell r="B25" t="str">
            <v>Middle East &amp; North Africa</v>
          </cell>
        </row>
        <row r="26">
          <cell r="B26" t="str">
            <v>Middle East &amp; North Africa</v>
          </cell>
        </row>
        <row r="27">
          <cell r="B27" t="str">
            <v>Middle East &amp; North Africa</v>
          </cell>
        </row>
        <row r="28">
          <cell r="B28" t="str">
            <v>Middle East &amp; North Africa</v>
          </cell>
        </row>
        <row r="29">
          <cell r="B29" t="str">
            <v>Middle East &amp; North Africa</v>
          </cell>
        </row>
        <row r="30">
          <cell r="B30" t="str">
            <v>Middle East &amp; North Africa</v>
          </cell>
        </row>
        <row r="31">
          <cell r="B31" t="str">
            <v>Middle East &amp; North Africa</v>
          </cell>
        </row>
        <row r="32">
          <cell r="B32" t="str">
            <v>Middle East &amp; North Africa</v>
          </cell>
        </row>
        <row r="33">
          <cell r="B33" t="str">
            <v>Middle East &amp; North Africa</v>
          </cell>
        </row>
        <row r="34">
          <cell r="B34" t="str">
            <v>Middle East &amp; North Africa</v>
          </cell>
        </row>
        <row r="35">
          <cell r="B35" t="str">
            <v>Sub-Saharan Africa</v>
          </cell>
        </row>
        <row r="36">
          <cell r="B36" t="str">
            <v>Sub-Saharan Africa</v>
          </cell>
        </row>
        <row r="37">
          <cell r="B37" t="str">
            <v>Sub-Saharan Africa</v>
          </cell>
        </row>
        <row r="38">
          <cell r="B38" t="str">
            <v>Sub-Saharan Africa</v>
          </cell>
        </row>
        <row r="39">
          <cell r="B39" t="str">
            <v>Sub-Saharan Africa</v>
          </cell>
        </row>
        <row r="40">
          <cell r="B40" t="str">
            <v>Sub-Saharan Africa</v>
          </cell>
        </row>
        <row r="41">
          <cell r="B41" t="str">
            <v>Sub-Saharan Africa</v>
          </cell>
        </row>
        <row r="42">
          <cell r="B42" t="str">
            <v>Sub-Saharan Africa</v>
          </cell>
        </row>
        <row r="43">
          <cell r="B43" t="str">
            <v>Sub-Saharan Africa</v>
          </cell>
        </row>
        <row r="44">
          <cell r="B44" t="str">
            <v>Sub-Saharan Africa</v>
          </cell>
        </row>
        <row r="45">
          <cell r="B45" t="str">
            <v>Sub-Saharan Africa</v>
          </cell>
        </row>
        <row r="46">
          <cell r="B46" t="str">
            <v>Latin America &amp; Caribbean</v>
          </cell>
        </row>
        <row r="47">
          <cell r="B47" t="str">
            <v>Latin America &amp; Caribbean</v>
          </cell>
        </row>
        <row r="48">
          <cell r="B48" t="str">
            <v>Latin America &amp; Caribbean</v>
          </cell>
        </row>
        <row r="49">
          <cell r="B49" t="str">
            <v>Latin America &amp; Caribbean</v>
          </cell>
        </row>
        <row r="50">
          <cell r="B50" t="str">
            <v>Latin America &amp; Caribbean</v>
          </cell>
        </row>
        <row r="51">
          <cell r="B51" t="str">
            <v>Latin America &amp; Caribbean</v>
          </cell>
        </row>
        <row r="52">
          <cell r="B52" t="str">
            <v>Latin America &amp; Caribbean</v>
          </cell>
        </row>
        <row r="53">
          <cell r="B53" t="str">
            <v>Latin America &amp; Caribbean</v>
          </cell>
        </row>
        <row r="54">
          <cell r="B54" t="str">
            <v>Latin America &amp; Caribbean</v>
          </cell>
        </row>
        <row r="55">
          <cell r="B55" t="str">
            <v>Latin America &amp; Caribbean</v>
          </cell>
        </row>
        <row r="56">
          <cell r="B56" t="str">
            <v>Latin America &amp; Caribbean</v>
          </cell>
        </row>
        <row r="57">
          <cell r="B57" t="str">
            <v>Latin America &amp; Caribbean</v>
          </cell>
        </row>
        <row r="58">
          <cell r="B58" t="str">
            <v>Latin America &amp; Caribbean</v>
          </cell>
        </row>
        <row r="59">
          <cell r="B59" t="str">
            <v>Latin America &amp; Caribbean</v>
          </cell>
        </row>
        <row r="60">
          <cell r="B60" t="str">
            <v>Latin America &amp; Caribbean</v>
          </cell>
        </row>
        <row r="61">
          <cell r="B61" t="str">
            <v>Latin America &amp; Caribbean</v>
          </cell>
        </row>
        <row r="62">
          <cell r="B62" t="str">
            <v>Latin America &amp; Caribbean</v>
          </cell>
        </row>
        <row r="63">
          <cell r="B63" t="str">
            <v>Latin America &amp; Caribbean</v>
          </cell>
        </row>
        <row r="64">
          <cell r="B64" t="str">
            <v>Latin America &amp; Caribbean</v>
          </cell>
        </row>
        <row r="65">
          <cell r="B65" t="str">
            <v>Latin America &amp; Caribbean</v>
          </cell>
        </row>
        <row r="66">
          <cell r="B66" t="str">
            <v>Latin America &amp; Caribbean</v>
          </cell>
        </row>
        <row r="67">
          <cell r="B67" t="str">
            <v>Latin America &amp; Caribbean</v>
          </cell>
        </row>
        <row r="68">
          <cell r="B68" t="str">
            <v>Europe &amp; Central Asia</v>
          </cell>
        </row>
        <row r="69">
          <cell r="B69" t="str">
            <v>Europe &amp; Central Asia</v>
          </cell>
        </row>
        <row r="70">
          <cell r="B70" t="str">
            <v>Europe &amp; Central Asia</v>
          </cell>
        </row>
        <row r="71">
          <cell r="B71" t="str">
            <v>Europe &amp; Central Asia</v>
          </cell>
        </row>
        <row r="72">
          <cell r="B72" t="str">
            <v>Europe &amp; Central Asia</v>
          </cell>
        </row>
        <row r="73">
          <cell r="B73" t="str">
            <v>Europe &amp; Central Asia</v>
          </cell>
        </row>
        <row r="74">
          <cell r="B74" t="str">
            <v>Europe &amp; Central Asia</v>
          </cell>
        </row>
        <row r="75">
          <cell r="B75" t="str">
            <v>Europe &amp; Central Asia</v>
          </cell>
        </row>
        <row r="76">
          <cell r="B76" t="str">
            <v>Europe &amp; Central Asia</v>
          </cell>
        </row>
        <row r="77">
          <cell r="B77" t="str">
            <v>Europe &amp; Central Asia</v>
          </cell>
        </row>
        <row r="78">
          <cell r="B78" t="str">
            <v>Europe &amp; Central Asia</v>
          </cell>
        </row>
        <row r="79">
          <cell r="B79" t="str">
            <v>Latin America &amp; Caribbean</v>
          </cell>
        </row>
        <row r="80">
          <cell r="B80" t="str">
            <v>Latin America &amp; Caribbean</v>
          </cell>
        </row>
        <row r="81">
          <cell r="B81" t="str">
            <v>Latin America &amp; Caribbean</v>
          </cell>
        </row>
        <row r="82">
          <cell r="B82" t="str">
            <v>Latin America &amp; Caribbean</v>
          </cell>
        </row>
        <row r="83">
          <cell r="B83" t="str">
            <v>Latin America &amp; Caribbean</v>
          </cell>
        </row>
        <row r="84">
          <cell r="B84" t="str">
            <v>Latin America &amp; Caribbean</v>
          </cell>
        </row>
        <row r="85">
          <cell r="B85" t="str">
            <v>Latin America &amp; Caribbean</v>
          </cell>
        </row>
        <row r="86">
          <cell r="B86" t="str">
            <v>Latin America &amp; Caribbean</v>
          </cell>
        </row>
        <row r="87">
          <cell r="B87" t="str">
            <v>Latin America &amp; Caribbean</v>
          </cell>
        </row>
        <row r="88">
          <cell r="B88" t="str">
            <v>Latin America &amp; Caribbean</v>
          </cell>
        </row>
        <row r="89">
          <cell r="B89" t="str">
            <v>Latin America &amp; Caribbean</v>
          </cell>
        </row>
        <row r="90">
          <cell r="B90" t="str">
            <v>East Asia &amp; Pacific</v>
          </cell>
        </row>
        <row r="91">
          <cell r="B91" t="str">
            <v>East Asia &amp; Pacific</v>
          </cell>
        </row>
        <row r="92">
          <cell r="B92" t="str">
            <v>East Asia &amp; Pacific</v>
          </cell>
        </row>
        <row r="93">
          <cell r="B93" t="str">
            <v>East Asia &amp; Pacific</v>
          </cell>
        </row>
        <row r="94">
          <cell r="B94" t="str">
            <v>East Asia &amp; Pacific</v>
          </cell>
        </row>
        <row r="95">
          <cell r="B95" t="str">
            <v>East Asia &amp; Pacific</v>
          </cell>
        </row>
        <row r="96">
          <cell r="B96" t="str">
            <v>East Asia &amp; Pacific</v>
          </cell>
        </row>
        <row r="97">
          <cell r="B97" t="str">
            <v>East Asia &amp; Pacific</v>
          </cell>
        </row>
        <row r="98">
          <cell r="B98" t="str">
            <v>East Asia &amp; Pacific</v>
          </cell>
        </row>
        <row r="99">
          <cell r="B99" t="str">
            <v>East Asia &amp; Pacific</v>
          </cell>
        </row>
        <row r="100">
          <cell r="B100" t="str">
            <v>East Asia &amp; Pacific</v>
          </cell>
        </row>
        <row r="101">
          <cell r="B101" t="str">
            <v>Europe &amp; Central Asia</v>
          </cell>
        </row>
        <row r="102">
          <cell r="B102" t="str">
            <v>Europe &amp; Central Asia</v>
          </cell>
        </row>
        <row r="103">
          <cell r="B103" t="str">
            <v>Europe &amp; Central Asia</v>
          </cell>
        </row>
        <row r="104">
          <cell r="B104" t="str">
            <v>Europe &amp; Central Asia</v>
          </cell>
        </row>
        <row r="105">
          <cell r="B105" t="str">
            <v>Europe &amp; Central Asia</v>
          </cell>
        </row>
        <row r="106">
          <cell r="B106" t="str">
            <v>Europe &amp; Central Asia</v>
          </cell>
        </row>
        <row r="107">
          <cell r="B107" t="str">
            <v>Europe &amp; Central Asia</v>
          </cell>
        </row>
        <row r="108">
          <cell r="B108" t="str">
            <v>Europe &amp; Central Asia</v>
          </cell>
        </row>
        <row r="109">
          <cell r="B109" t="str">
            <v>Europe &amp; Central Asia</v>
          </cell>
        </row>
        <row r="110">
          <cell r="B110" t="str">
            <v>Europe &amp; Central Asia</v>
          </cell>
        </row>
        <row r="111">
          <cell r="B111" t="str">
            <v>Europe &amp; Central Asia</v>
          </cell>
        </row>
        <row r="112">
          <cell r="B112" t="str">
            <v>Europe &amp; Central Asia</v>
          </cell>
        </row>
        <row r="113">
          <cell r="B113" t="str">
            <v>Europe &amp; Central Asia</v>
          </cell>
        </row>
        <row r="114">
          <cell r="B114" t="str">
            <v>Europe &amp; Central Asia</v>
          </cell>
        </row>
        <row r="115">
          <cell r="B115" t="str">
            <v>Europe &amp; Central Asia</v>
          </cell>
        </row>
        <row r="116">
          <cell r="B116" t="str">
            <v>Europe &amp; Central Asia</v>
          </cell>
        </row>
        <row r="117">
          <cell r="B117" t="str">
            <v>Europe &amp; Central Asia</v>
          </cell>
        </row>
        <row r="118">
          <cell r="B118" t="str">
            <v>Europe &amp; Central Asia</v>
          </cell>
        </row>
        <row r="119">
          <cell r="B119" t="str">
            <v>Europe &amp; Central Asia</v>
          </cell>
        </row>
        <row r="120">
          <cell r="B120" t="str">
            <v>Europe &amp; Central Asia</v>
          </cell>
        </row>
        <row r="121">
          <cell r="B121" t="str">
            <v>Europe &amp; Central Asia</v>
          </cell>
        </row>
        <row r="122">
          <cell r="B122" t="str">
            <v>Europe &amp; Central Asia</v>
          </cell>
        </row>
        <row r="123">
          <cell r="B123" t="str">
            <v>Latin America &amp; Caribbean</v>
          </cell>
        </row>
        <row r="124">
          <cell r="B124" t="str">
            <v>Latin America &amp; Caribbean</v>
          </cell>
        </row>
        <row r="125">
          <cell r="B125" t="str">
            <v>Latin America &amp; Caribbean</v>
          </cell>
        </row>
        <row r="126">
          <cell r="B126" t="str">
            <v>Latin America &amp; Caribbean</v>
          </cell>
        </row>
        <row r="127">
          <cell r="B127" t="str">
            <v>Latin America &amp; Caribbean</v>
          </cell>
        </row>
        <row r="128">
          <cell r="B128" t="str">
            <v>Latin America &amp; Caribbean</v>
          </cell>
        </row>
        <row r="129">
          <cell r="B129" t="str">
            <v>Latin America &amp; Caribbean</v>
          </cell>
        </row>
        <row r="130">
          <cell r="B130" t="str">
            <v>Latin America &amp; Caribbean</v>
          </cell>
        </row>
        <row r="131">
          <cell r="B131" t="str">
            <v>Latin America &amp; Caribbean</v>
          </cell>
        </row>
        <row r="132">
          <cell r="B132" t="str">
            <v>Latin America &amp; Caribbean</v>
          </cell>
        </row>
        <row r="133">
          <cell r="B133" t="str">
            <v>Latin America &amp; Caribbean</v>
          </cell>
        </row>
        <row r="134">
          <cell r="B134" t="str">
            <v>Middle East &amp; North Africa</v>
          </cell>
        </row>
        <row r="135">
          <cell r="B135" t="str">
            <v>Middle East &amp; North Africa</v>
          </cell>
        </row>
        <row r="136">
          <cell r="B136" t="str">
            <v>Middle East &amp; North Africa</v>
          </cell>
        </row>
        <row r="137">
          <cell r="B137" t="str">
            <v>Middle East &amp; North Africa</v>
          </cell>
        </row>
        <row r="138">
          <cell r="B138" t="str">
            <v>Middle East &amp; North Africa</v>
          </cell>
        </row>
        <row r="139">
          <cell r="B139" t="str">
            <v>Middle East &amp; North Africa</v>
          </cell>
        </row>
        <row r="140">
          <cell r="B140" t="str">
            <v>Middle East &amp; North Africa</v>
          </cell>
        </row>
        <row r="141">
          <cell r="B141" t="str">
            <v>Middle East &amp; North Africa</v>
          </cell>
        </row>
        <row r="142">
          <cell r="B142" t="str">
            <v>Middle East &amp; North Africa</v>
          </cell>
        </row>
        <row r="143">
          <cell r="B143" t="str">
            <v>Middle East &amp; North Africa</v>
          </cell>
        </row>
        <row r="144">
          <cell r="B144" t="str">
            <v>Middle East &amp; North Africa</v>
          </cell>
        </row>
        <row r="145">
          <cell r="B145" t="str">
            <v>South Asia</v>
          </cell>
        </row>
        <row r="146">
          <cell r="B146" t="str">
            <v>South Asia</v>
          </cell>
        </row>
        <row r="147">
          <cell r="B147" t="str">
            <v>South Asia</v>
          </cell>
        </row>
        <row r="148">
          <cell r="B148" t="str">
            <v>South Asia</v>
          </cell>
        </row>
        <row r="149">
          <cell r="B149" t="str">
            <v>South Asia</v>
          </cell>
        </row>
        <row r="150">
          <cell r="B150" t="str">
            <v>South Asia</v>
          </cell>
        </row>
        <row r="151">
          <cell r="B151" t="str">
            <v>South Asia</v>
          </cell>
        </row>
        <row r="152">
          <cell r="B152" t="str">
            <v>South Asia</v>
          </cell>
        </row>
        <row r="153">
          <cell r="B153" t="str">
            <v>South Asia</v>
          </cell>
        </row>
        <row r="154">
          <cell r="B154" t="str">
            <v>South Asia</v>
          </cell>
        </row>
        <row r="155">
          <cell r="B155" t="str">
            <v>South Asia</v>
          </cell>
        </row>
        <row r="156">
          <cell r="B156" t="str">
            <v>Latin America &amp; Caribbean</v>
          </cell>
        </row>
        <row r="157">
          <cell r="B157" t="str">
            <v>Latin America &amp; Caribbean</v>
          </cell>
        </row>
        <row r="158">
          <cell r="B158" t="str">
            <v>Latin America &amp; Caribbean</v>
          </cell>
        </row>
        <row r="159">
          <cell r="B159" t="str">
            <v>Latin America &amp; Caribbean</v>
          </cell>
        </row>
        <row r="160">
          <cell r="B160" t="str">
            <v>Latin America &amp; Caribbean</v>
          </cell>
        </row>
        <row r="161">
          <cell r="B161" t="str">
            <v>Latin America &amp; Caribbean</v>
          </cell>
        </row>
        <row r="162">
          <cell r="B162" t="str">
            <v>Latin America &amp; Caribbean</v>
          </cell>
        </row>
        <row r="163">
          <cell r="B163" t="str">
            <v>Latin America &amp; Caribbean</v>
          </cell>
        </row>
        <row r="164">
          <cell r="B164" t="str">
            <v>Latin America &amp; Caribbean</v>
          </cell>
        </row>
        <row r="165">
          <cell r="B165" t="str">
            <v>Latin America &amp; Caribbean</v>
          </cell>
        </row>
        <row r="166">
          <cell r="B166" t="str">
            <v>Latin America &amp; Caribbean</v>
          </cell>
        </row>
        <row r="167">
          <cell r="B167" t="str">
            <v>Europe &amp; Central Asia</v>
          </cell>
        </row>
        <row r="168">
          <cell r="B168" t="str">
            <v>Europe &amp; Central Asia</v>
          </cell>
        </row>
        <row r="169">
          <cell r="B169" t="str">
            <v>Europe &amp; Central Asia</v>
          </cell>
        </row>
        <row r="170">
          <cell r="B170" t="str">
            <v>Europe &amp; Central Asia</v>
          </cell>
        </row>
        <row r="171">
          <cell r="B171" t="str">
            <v>Europe &amp; Central Asia</v>
          </cell>
        </row>
        <row r="172">
          <cell r="B172" t="str">
            <v>Europe &amp; Central Asia</v>
          </cell>
        </row>
        <row r="173">
          <cell r="B173" t="str">
            <v>Europe &amp; Central Asia</v>
          </cell>
        </row>
        <row r="174">
          <cell r="B174" t="str">
            <v>Europe &amp; Central Asia</v>
          </cell>
        </row>
        <row r="175">
          <cell r="B175" t="str">
            <v>Europe &amp; Central Asia</v>
          </cell>
        </row>
        <row r="176">
          <cell r="B176" t="str">
            <v>Europe &amp; Central Asia</v>
          </cell>
        </row>
        <row r="177">
          <cell r="B177" t="str">
            <v>Europe &amp; Central Asia</v>
          </cell>
        </row>
        <row r="178">
          <cell r="B178" t="str">
            <v>Europe &amp; Central Asia</v>
          </cell>
        </row>
        <row r="179">
          <cell r="B179" t="str">
            <v>Europe &amp; Central Asia</v>
          </cell>
        </row>
        <row r="180">
          <cell r="B180" t="str">
            <v>Europe &amp; Central Asia</v>
          </cell>
        </row>
        <row r="181">
          <cell r="B181" t="str">
            <v>Europe &amp; Central Asia</v>
          </cell>
        </row>
        <row r="182">
          <cell r="B182" t="str">
            <v>Europe &amp; Central Asia</v>
          </cell>
        </row>
        <row r="183">
          <cell r="B183" t="str">
            <v>Europe &amp; Central Asia</v>
          </cell>
        </row>
        <row r="184">
          <cell r="B184" t="str">
            <v>Europe &amp; Central Asia</v>
          </cell>
        </row>
        <row r="185">
          <cell r="B185" t="str">
            <v>Europe &amp; Central Asia</v>
          </cell>
        </row>
        <row r="186">
          <cell r="B186" t="str">
            <v>Europe &amp; Central Asia</v>
          </cell>
        </row>
        <row r="187">
          <cell r="B187" t="str">
            <v>Europe &amp; Central Asia</v>
          </cell>
        </row>
        <row r="188">
          <cell r="B188" t="str">
            <v>Europe &amp; Central Asia</v>
          </cell>
        </row>
        <row r="189">
          <cell r="B189" t="str">
            <v>Latin America &amp; Caribbean</v>
          </cell>
        </row>
        <row r="190">
          <cell r="B190" t="str">
            <v>Latin America &amp; Caribbean</v>
          </cell>
        </row>
        <row r="191">
          <cell r="B191" t="str">
            <v>Latin America &amp; Caribbean</v>
          </cell>
        </row>
        <row r="192">
          <cell r="B192" t="str">
            <v>Latin America &amp; Caribbean</v>
          </cell>
        </row>
        <row r="193">
          <cell r="B193" t="str">
            <v>Latin America &amp; Caribbean</v>
          </cell>
        </row>
        <row r="194">
          <cell r="B194" t="str">
            <v>Latin America &amp; Caribbean</v>
          </cell>
        </row>
        <row r="195">
          <cell r="B195" t="str">
            <v>Latin America &amp; Caribbean</v>
          </cell>
        </row>
        <row r="196">
          <cell r="B196" t="str">
            <v>Latin America &amp; Caribbean</v>
          </cell>
        </row>
        <row r="197">
          <cell r="B197" t="str">
            <v>Latin America &amp; Caribbean</v>
          </cell>
        </row>
        <row r="198">
          <cell r="B198" t="str">
            <v>Latin America &amp; Caribbean</v>
          </cell>
        </row>
        <row r="199">
          <cell r="B199" t="str">
            <v>Latin America &amp; Caribbean</v>
          </cell>
        </row>
        <row r="200">
          <cell r="B200" t="str">
            <v>Sub-Saharan Africa</v>
          </cell>
        </row>
        <row r="201">
          <cell r="B201" t="str">
            <v>Sub-Saharan Africa</v>
          </cell>
        </row>
        <row r="202">
          <cell r="B202" t="str">
            <v>Sub-Saharan Africa</v>
          </cell>
        </row>
        <row r="203">
          <cell r="B203" t="str">
            <v>Sub-Saharan Africa</v>
          </cell>
        </row>
        <row r="204">
          <cell r="B204" t="str">
            <v>Sub-Saharan Africa</v>
          </cell>
        </row>
        <row r="205">
          <cell r="B205" t="str">
            <v>Sub-Saharan Africa</v>
          </cell>
        </row>
        <row r="206">
          <cell r="B206" t="str">
            <v>Sub-Saharan Africa</v>
          </cell>
        </row>
        <row r="207">
          <cell r="B207" t="str">
            <v>Sub-Saharan Africa</v>
          </cell>
        </row>
        <row r="208">
          <cell r="B208" t="str">
            <v>Sub-Saharan Africa</v>
          </cell>
        </row>
        <row r="209">
          <cell r="B209" t="str">
            <v>Sub-Saharan Africa</v>
          </cell>
        </row>
        <row r="210">
          <cell r="B210" t="str">
            <v>Sub-Saharan Africa</v>
          </cell>
        </row>
        <row r="211">
          <cell r="B211" t="str">
            <v>South Asia</v>
          </cell>
        </row>
        <row r="212">
          <cell r="B212" t="str">
            <v>South Asia</v>
          </cell>
        </row>
        <row r="213">
          <cell r="B213" t="str">
            <v>South Asia</v>
          </cell>
        </row>
        <row r="214">
          <cell r="B214" t="str">
            <v>South Asia</v>
          </cell>
        </row>
        <row r="215">
          <cell r="B215" t="str">
            <v>South Asia</v>
          </cell>
        </row>
        <row r="216">
          <cell r="B216" t="str">
            <v>South Asia</v>
          </cell>
        </row>
        <row r="217">
          <cell r="B217" t="str">
            <v>South Asia</v>
          </cell>
        </row>
        <row r="218">
          <cell r="B218" t="str">
            <v>South Asia</v>
          </cell>
        </row>
        <row r="219">
          <cell r="B219" t="str">
            <v>South Asia</v>
          </cell>
        </row>
        <row r="220">
          <cell r="B220" t="str">
            <v>South Asia</v>
          </cell>
        </row>
        <row r="221">
          <cell r="B221" t="str">
            <v>South Asia</v>
          </cell>
        </row>
        <row r="222">
          <cell r="B222" t="str">
            <v>Latin America &amp; Caribbean</v>
          </cell>
        </row>
        <row r="223">
          <cell r="B223" t="str">
            <v>Latin America &amp; Caribbean</v>
          </cell>
        </row>
        <row r="224">
          <cell r="B224" t="str">
            <v>Latin America &amp; Caribbean</v>
          </cell>
        </row>
        <row r="225">
          <cell r="B225" t="str">
            <v>Latin America &amp; Caribbean</v>
          </cell>
        </row>
        <row r="226">
          <cell r="B226" t="str">
            <v>Latin America &amp; Caribbean</v>
          </cell>
        </row>
        <row r="227">
          <cell r="B227" t="str">
            <v>Latin America &amp; Caribbean</v>
          </cell>
        </row>
        <row r="228">
          <cell r="B228" t="str">
            <v>Latin America &amp; Caribbean</v>
          </cell>
        </row>
        <row r="229">
          <cell r="B229" t="str">
            <v>Latin America &amp; Caribbean</v>
          </cell>
        </row>
        <row r="230">
          <cell r="B230" t="str">
            <v>Latin America &amp; Caribbean</v>
          </cell>
        </row>
        <row r="231">
          <cell r="B231" t="str">
            <v>Latin America &amp; Caribbean</v>
          </cell>
        </row>
        <row r="232">
          <cell r="B232" t="str">
            <v>Latin America &amp; Caribbean</v>
          </cell>
        </row>
        <row r="233">
          <cell r="B233" t="str">
            <v>Europe &amp; Central Asia</v>
          </cell>
        </row>
        <row r="234">
          <cell r="B234" t="str">
            <v>Europe &amp; Central Asia</v>
          </cell>
        </row>
        <row r="235">
          <cell r="B235" t="str">
            <v>Europe &amp; Central Asia</v>
          </cell>
        </row>
        <row r="236">
          <cell r="B236" t="str">
            <v>Europe &amp; Central Asia</v>
          </cell>
        </row>
        <row r="237">
          <cell r="B237" t="str">
            <v>Europe &amp; Central Asia</v>
          </cell>
        </row>
        <row r="238">
          <cell r="B238" t="str">
            <v>Europe &amp; Central Asia</v>
          </cell>
        </row>
        <row r="239">
          <cell r="B239" t="str">
            <v>Europe &amp; Central Asia</v>
          </cell>
        </row>
        <row r="240">
          <cell r="B240" t="str">
            <v>Europe &amp; Central Asia</v>
          </cell>
        </row>
        <row r="241">
          <cell r="B241" t="str">
            <v>Europe &amp; Central Asia</v>
          </cell>
        </row>
        <row r="242">
          <cell r="B242" t="str">
            <v>Europe &amp; Central Asia</v>
          </cell>
        </row>
        <row r="243">
          <cell r="B243" t="str">
            <v>Europe &amp; Central Asia</v>
          </cell>
        </row>
        <row r="244">
          <cell r="B244" t="str">
            <v>Sub-Saharan Africa</v>
          </cell>
        </row>
        <row r="245">
          <cell r="B245" t="str">
            <v>Sub-Saharan Africa</v>
          </cell>
        </row>
        <row r="246">
          <cell r="B246" t="str">
            <v>Sub-Saharan Africa</v>
          </cell>
        </row>
        <row r="247">
          <cell r="B247" t="str">
            <v>Sub-Saharan Africa</v>
          </cell>
        </row>
        <row r="248">
          <cell r="B248" t="str">
            <v>Sub-Saharan Africa</v>
          </cell>
        </row>
        <row r="249">
          <cell r="B249" t="str">
            <v>Sub-Saharan Africa</v>
          </cell>
        </row>
        <row r="250">
          <cell r="B250" t="str">
            <v>Sub-Saharan Africa</v>
          </cell>
        </row>
        <row r="251">
          <cell r="B251" t="str">
            <v>Sub-Saharan Africa</v>
          </cell>
        </row>
        <row r="252">
          <cell r="B252" t="str">
            <v>Sub-Saharan Africa</v>
          </cell>
        </row>
        <row r="253">
          <cell r="B253" t="str">
            <v>Sub-Saharan Africa</v>
          </cell>
        </row>
        <row r="254">
          <cell r="B254" t="str">
            <v>Sub-Saharan Africa</v>
          </cell>
        </row>
        <row r="255">
          <cell r="B255" t="str">
            <v>Latin America &amp; Caribbean</v>
          </cell>
        </row>
        <row r="256">
          <cell r="B256" t="str">
            <v>Latin America &amp; Caribbean</v>
          </cell>
        </row>
        <row r="257">
          <cell r="B257" t="str">
            <v>Latin America &amp; Caribbean</v>
          </cell>
        </row>
        <row r="258">
          <cell r="B258" t="str">
            <v>Latin America &amp; Caribbean</v>
          </cell>
        </row>
        <row r="259">
          <cell r="B259" t="str">
            <v>Latin America &amp; Caribbean</v>
          </cell>
        </row>
        <row r="260">
          <cell r="B260" t="str">
            <v>Latin America &amp; Caribbean</v>
          </cell>
        </row>
        <row r="261">
          <cell r="B261" t="str">
            <v>Latin America &amp; Caribbean</v>
          </cell>
        </row>
        <row r="262">
          <cell r="B262" t="str">
            <v>Latin America &amp; Caribbean</v>
          </cell>
        </row>
        <row r="263">
          <cell r="B263" t="str">
            <v>Latin America &amp; Caribbean</v>
          </cell>
        </row>
        <row r="264">
          <cell r="B264" t="str">
            <v>Latin America &amp; Caribbean</v>
          </cell>
        </row>
        <row r="265">
          <cell r="B265" t="str">
            <v>Latin America &amp; Caribbean</v>
          </cell>
        </row>
        <row r="266">
          <cell r="B266" t="str">
            <v>East Asia &amp; Pacific</v>
          </cell>
        </row>
        <row r="267">
          <cell r="B267" t="str">
            <v>East Asia &amp; Pacific</v>
          </cell>
        </row>
        <row r="268">
          <cell r="B268" t="str">
            <v>East Asia &amp; Pacific</v>
          </cell>
        </row>
        <row r="269">
          <cell r="B269" t="str">
            <v>East Asia &amp; Pacific</v>
          </cell>
        </row>
        <row r="270">
          <cell r="B270" t="str">
            <v>East Asia &amp; Pacific</v>
          </cell>
        </row>
        <row r="271">
          <cell r="B271" t="str">
            <v>East Asia &amp; Pacific</v>
          </cell>
        </row>
        <row r="272">
          <cell r="B272" t="str">
            <v>East Asia &amp; Pacific</v>
          </cell>
        </row>
        <row r="273">
          <cell r="B273" t="str">
            <v>East Asia &amp; Pacific</v>
          </cell>
        </row>
        <row r="274">
          <cell r="B274" t="str">
            <v>East Asia &amp; Pacific</v>
          </cell>
        </row>
        <row r="275">
          <cell r="B275" t="str">
            <v>East Asia &amp; Pacific</v>
          </cell>
        </row>
        <row r="276">
          <cell r="B276" t="str">
            <v>East Asia &amp; Pacific</v>
          </cell>
        </row>
        <row r="277">
          <cell r="B277" t="str">
            <v>Europe &amp; Central Asia</v>
          </cell>
        </row>
        <row r="278">
          <cell r="B278" t="str">
            <v>Europe &amp; Central Asia</v>
          </cell>
        </row>
        <row r="279">
          <cell r="B279" t="str">
            <v>Europe &amp; Central Asia</v>
          </cell>
        </row>
        <row r="280">
          <cell r="B280" t="str">
            <v>Europe &amp; Central Asia</v>
          </cell>
        </row>
        <row r="281">
          <cell r="B281" t="str">
            <v>Europe &amp; Central Asia</v>
          </cell>
        </row>
        <row r="282">
          <cell r="B282" t="str">
            <v>Europe &amp; Central Asia</v>
          </cell>
        </row>
        <row r="283">
          <cell r="B283" t="str">
            <v>Europe &amp; Central Asia</v>
          </cell>
        </row>
        <row r="284">
          <cell r="B284" t="str">
            <v>Europe &amp; Central Asia</v>
          </cell>
        </row>
        <row r="285">
          <cell r="B285" t="str">
            <v>Europe &amp; Central Asia</v>
          </cell>
        </row>
        <row r="286">
          <cell r="B286" t="str">
            <v>Europe &amp; Central Asia</v>
          </cell>
        </row>
        <row r="287">
          <cell r="B287" t="str">
            <v>Europe &amp; Central Asia</v>
          </cell>
        </row>
        <row r="288">
          <cell r="B288" t="str">
            <v>Sub-Saharan Africa</v>
          </cell>
        </row>
        <row r="289">
          <cell r="B289" t="str">
            <v>Sub-Saharan Africa</v>
          </cell>
        </row>
        <row r="290">
          <cell r="B290" t="str">
            <v>Sub-Saharan Africa</v>
          </cell>
        </row>
        <row r="291">
          <cell r="B291" t="str">
            <v>Sub-Saharan Africa</v>
          </cell>
        </row>
        <row r="292">
          <cell r="B292" t="str">
            <v>Sub-Saharan Africa</v>
          </cell>
        </row>
        <row r="293">
          <cell r="B293" t="str">
            <v>Sub-Saharan Africa</v>
          </cell>
        </row>
        <row r="294">
          <cell r="B294" t="str">
            <v>Sub-Saharan Africa</v>
          </cell>
        </row>
        <row r="295">
          <cell r="B295" t="str">
            <v>Sub-Saharan Africa</v>
          </cell>
        </row>
        <row r="296">
          <cell r="B296" t="str">
            <v>Sub-Saharan Africa</v>
          </cell>
        </row>
        <row r="297">
          <cell r="B297" t="str">
            <v>Sub-Saharan Africa</v>
          </cell>
        </row>
        <row r="298">
          <cell r="B298" t="str">
            <v>Sub-Saharan Africa</v>
          </cell>
        </row>
        <row r="299">
          <cell r="B299" t="str">
            <v>Sub-Saharan Africa</v>
          </cell>
        </row>
        <row r="300">
          <cell r="B300" t="str">
            <v>Sub-Saharan Africa</v>
          </cell>
        </row>
        <row r="301">
          <cell r="B301" t="str">
            <v>Sub-Saharan Africa</v>
          </cell>
        </row>
        <row r="302">
          <cell r="B302" t="str">
            <v>Sub-Saharan Africa</v>
          </cell>
        </row>
        <row r="303">
          <cell r="B303" t="str">
            <v>Sub-Saharan Africa</v>
          </cell>
        </row>
        <row r="304">
          <cell r="B304" t="str">
            <v>Sub-Saharan Africa</v>
          </cell>
        </row>
        <row r="305">
          <cell r="B305" t="str">
            <v>Sub-Saharan Africa</v>
          </cell>
        </row>
        <row r="306">
          <cell r="B306" t="str">
            <v>Sub-Saharan Africa</v>
          </cell>
        </row>
        <row r="307">
          <cell r="B307" t="str">
            <v>Sub-Saharan Africa</v>
          </cell>
        </row>
        <row r="308">
          <cell r="B308" t="str">
            <v>Sub-Saharan Africa</v>
          </cell>
        </row>
        <row r="309">
          <cell r="B309" t="str">
            <v>Sub-Saharan Africa</v>
          </cell>
        </row>
        <row r="310">
          <cell r="B310" t="str">
            <v>Sub-Saharan Africa</v>
          </cell>
        </row>
        <row r="311">
          <cell r="B311" t="str">
            <v>Sub-Saharan Africa</v>
          </cell>
        </row>
        <row r="312">
          <cell r="B312" t="str">
            <v>Sub-Saharan Africa</v>
          </cell>
        </row>
        <row r="313">
          <cell r="B313" t="str">
            <v>Sub-Saharan Africa</v>
          </cell>
        </row>
        <row r="314">
          <cell r="B314" t="str">
            <v>Sub-Saharan Africa</v>
          </cell>
        </row>
        <row r="315">
          <cell r="B315" t="str">
            <v>Sub-Saharan Africa</v>
          </cell>
        </row>
        <row r="316">
          <cell r="B316" t="str">
            <v>Sub-Saharan Africa</v>
          </cell>
        </row>
        <row r="317">
          <cell r="B317" t="str">
            <v>Sub-Saharan Africa</v>
          </cell>
        </row>
        <row r="318">
          <cell r="B318" t="str">
            <v>Sub-Saharan Africa</v>
          </cell>
        </row>
        <row r="319">
          <cell r="B319" t="str">
            <v>Sub-Saharan Africa</v>
          </cell>
        </row>
        <row r="320">
          <cell r="B320" t="str">
            <v>Sub-Saharan Africa</v>
          </cell>
        </row>
        <row r="321">
          <cell r="B321" t="str">
            <v>East Asia &amp; Pacific</v>
          </cell>
        </row>
        <row r="322">
          <cell r="B322" t="str">
            <v>East Asia &amp; Pacific</v>
          </cell>
        </row>
        <row r="323">
          <cell r="B323" t="str">
            <v>East Asia &amp; Pacific</v>
          </cell>
        </row>
        <row r="324">
          <cell r="B324" t="str">
            <v>East Asia &amp; Pacific</v>
          </cell>
        </row>
        <row r="325">
          <cell r="B325" t="str">
            <v>East Asia &amp; Pacific</v>
          </cell>
        </row>
        <row r="326">
          <cell r="B326" t="str">
            <v>East Asia &amp; Pacific</v>
          </cell>
        </row>
        <row r="327">
          <cell r="B327" t="str">
            <v>East Asia &amp; Pacific</v>
          </cell>
        </row>
        <row r="328">
          <cell r="B328" t="str">
            <v>East Asia &amp; Pacific</v>
          </cell>
        </row>
        <row r="329">
          <cell r="B329" t="str">
            <v>East Asia &amp; Pacific</v>
          </cell>
        </row>
        <row r="330">
          <cell r="B330" t="str">
            <v>East Asia &amp; Pacific</v>
          </cell>
        </row>
        <row r="331">
          <cell r="B331" t="str">
            <v>East Asia &amp; Pacific</v>
          </cell>
        </row>
        <row r="332">
          <cell r="B332" t="str">
            <v>Sub-Saharan Africa</v>
          </cell>
        </row>
        <row r="333">
          <cell r="B333" t="str">
            <v>Sub-Saharan Africa</v>
          </cell>
        </row>
        <row r="334">
          <cell r="B334" t="str">
            <v>Sub-Saharan Africa</v>
          </cell>
        </row>
        <row r="335">
          <cell r="B335" t="str">
            <v>Sub-Saharan Africa</v>
          </cell>
        </row>
        <row r="336">
          <cell r="B336" t="str">
            <v>Sub-Saharan Africa</v>
          </cell>
        </row>
        <row r="337">
          <cell r="B337" t="str">
            <v>Sub-Saharan Africa</v>
          </cell>
        </row>
        <row r="338">
          <cell r="B338" t="str">
            <v>Sub-Saharan Africa</v>
          </cell>
        </row>
        <row r="339">
          <cell r="B339" t="str">
            <v>Sub-Saharan Africa</v>
          </cell>
        </row>
        <row r="340">
          <cell r="B340" t="str">
            <v>Sub-Saharan Africa</v>
          </cell>
        </row>
        <row r="341">
          <cell r="B341" t="str">
            <v>Sub-Saharan Africa</v>
          </cell>
        </row>
        <row r="342">
          <cell r="B342" t="str">
            <v>Sub-Saharan Africa</v>
          </cell>
        </row>
        <row r="343">
          <cell r="B343" t="str">
            <v>North America</v>
          </cell>
        </row>
        <row r="344">
          <cell r="B344" t="str">
            <v>North America</v>
          </cell>
        </row>
        <row r="345">
          <cell r="B345" t="str">
            <v>North America</v>
          </cell>
        </row>
        <row r="346">
          <cell r="B346" t="str">
            <v>North America</v>
          </cell>
        </row>
        <row r="347">
          <cell r="B347" t="str">
            <v>North America</v>
          </cell>
        </row>
        <row r="348">
          <cell r="B348" t="str">
            <v>North America</v>
          </cell>
        </row>
        <row r="349">
          <cell r="B349" t="str">
            <v>North America</v>
          </cell>
        </row>
        <row r="350">
          <cell r="B350" t="str">
            <v>North America</v>
          </cell>
        </row>
        <row r="351">
          <cell r="B351" t="str">
            <v>North America</v>
          </cell>
        </row>
        <row r="352">
          <cell r="B352" t="str">
            <v>North America</v>
          </cell>
        </row>
        <row r="353">
          <cell r="B353" t="str">
            <v>North America</v>
          </cell>
        </row>
        <row r="354">
          <cell r="B354" t="str">
            <v>Sub-Saharan Africa</v>
          </cell>
        </row>
        <row r="355">
          <cell r="B355" t="str">
            <v>Sub-Saharan Africa</v>
          </cell>
        </row>
        <row r="356">
          <cell r="B356" t="str">
            <v>Sub-Saharan Africa</v>
          </cell>
        </row>
        <row r="357">
          <cell r="B357" t="str">
            <v>Sub-Saharan Africa</v>
          </cell>
        </row>
        <row r="358">
          <cell r="B358" t="str">
            <v>Sub-Saharan Africa</v>
          </cell>
        </row>
        <row r="359">
          <cell r="B359" t="str">
            <v>Sub-Saharan Africa</v>
          </cell>
        </row>
        <row r="360">
          <cell r="B360" t="str">
            <v>Sub-Saharan Africa</v>
          </cell>
        </row>
        <row r="361">
          <cell r="B361" t="str">
            <v>Sub-Saharan Africa</v>
          </cell>
        </row>
        <row r="362">
          <cell r="B362" t="str">
            <v>Sub-Saharan Africa</v>
          </cell>
        </row>
        <row r="363">
          <cell r="B363" t="str">
            <v>Sub-Saharan Africa</v>
          </cell>
        </row>
        <row r="364">
          <cell r="B364" t="str">
            <v>Sub-Saharan Africa</v>
          </cell>
        </row>
        <row r="365">
          <cell r="B365" t="str">
            <v>Sub-Saharan Africa</v>
          </cell>
        </row>
        <row r="366">
          <cell r="B366" t="str">
            <v>Sub-Saharan Africa</v>
          </cell>
        </row>
        <row r="367">
          <cell r="B367" t="str">
            <v>Sub-Saharan Africa</v>
          </cell>
        </row>
        <row r="368">
          <cell r="B368" t="str">
            <v>Sub-Saharan Africa</v>
          </cell>
        </row>
        <row r="369">
          <cell r="B369" t="str">
            <v>Sub-Saharan Africa</v>
          </cell>
        </row>
        <row r="370">
          <cell r="B370" t="str">
            <v>Sub-Saharan Africa</v>
          </cell>
        </row>
        <row r="371">
          <cell r="B371" t="str">
            <v>Sub-Saharan Africa</v>
          </cell>
        </row>
        <row r="372">
          <cell r="B372" t="str">
            <v>Sub-Saharan Africa</v>
          </cell>
        </row>
        <row r="373">
          <cell r="B373" t="str">
            <v>Sub-Saharan Africa</v>
          </cell>
        </row>
        <row r="374">
          <cell r="B374" t="str">
            <v>Sub-Saharan Africa</v>
          </cell>
        </row>
        <row r="375">
          <cell r="B375" t="str">
            <v>Sub-Saharan Africa</v>
          </cell>
        </row>
        <row r="376">
          <cell r="B376" t="str">
            <v>Latin America &amp; Caribbean</v>
          </cell>
        </row>
        <row r="377">
          <cell r="B377" t="str">
            <v>Latin America &amp; Caribbean</v>
          </cell>
        </row>
        <row r="378">
          <cell r="B378" t="str">
            <v>Latin America &amp; Caribbean</v>
          </cell>
        </row>
        <row r="379">
          <cell r="B379" t="str">
            <v>Latin America &amp; Caribbean</v>
          </cell>
        </row>
        <row r="380">
          <cell r="B380" t="str">
            <v>Latin America &amp; Caribbean</v>
          </cell>
        </row>
        <row r="381">
          <cell r="B381" t="str">
            <v>Latin America &amp; Caribbean</v>
          </cell>
        </row>
        <row r="382">
          <cell r="B382" t="str">
            <v>Latin America &amp; Caribbean</v>
          </cell>
        </row>
        <row r="383">
          <cell r="B383" t="str">
            <v>Latin America &amp; Caribbean</v>
          </cell>
        </row>
        <row r="384">
          <cell r="B384" t="str">
            <v>Latin America &amp; Caribbean</v>
          </cell>
        </row>
        <row r="385">
          <cell r="B385" t="str">
            <v>Latin America &amp; Caribbean</v>
          </cell>
        </row>
        <row r="386">
          <cell r="B386" t="str">
            <v>Latin America &amp; Caribbean</v>
          </cell>
        </row>
        <row r="387">
          <cell r="B387" t="str">
            <v>East Asia &amp; Pacific</v>
          </cell>
        </row>
        <row r="388">
          <cell r="B388" t="str">
            <v>East Asia &amp; Pacific</v>
          </cell>
        </row>
        <row r="389">
          <cell r="B389" t="str">
            <v>East Asia &amp; Pacific</v>
          </cell>
        </row>
        <row r="390">
          <cell r="B390" t="str">
            <v>East Asia &amp; Pacific</v>
          </cell>
        </row>
        <row r="391">
          <cell r="B391" t="str">
            <v>East Asia &amp; Pacific</v>
          </cell>
        </row>
        <row r="392">
          <cell r="B392" t="str">
            <v>East Asia &amp; Pacific</v>
          </cell>
        </row>
        <row r="393">
          <cell r="B393" t="str">
            <v>East Asia &amp; Pacific</v>
          </cell>
        </row>
        <row r="394">
          <cell r="B394" t="str">
            <v>East Asia &amp; Pacific</v>
          </cell>
        </row>
        <row r="395">
          <cell r="B395" t="str">
            <v>East Asia &amp; Pacific</v>
          </cell>
        </row>
        <row r="396">
          <cell r="B396" t="str">
            <v>East Asia &amp; Pacific</v>
          </cell>
        </row>
        <row r="397">
          <cell r="B397" t="str">
            <v>East Asia &amp; Pacific</v>
          </cell>
        </row>
        <row r="398">
          <cell r="B398" t="str">
            <v>Latin America &amp; Caribbean</v>
          </cell>
        </row>
        <row r="399">
          <cell r="B399" t="str">
            <v>Latin America &amp; Caribbean</v>
          </cell>
        </row>
        <row r="400">
          <cell r="B400" t="str">
            <v>Latin America &amp; Caribbean</v>
          </cell>
        </row>
        <row r="401">
          <cell r="B401" t="str">
            <v>Latin America &amp; Caribbean</v>
          </cell>
        </row>
        <row r="402">
          <cell r="B402" t="str">
            <v>Latin America &amp; Caribbean</v>
          </cell>
        </row>
        <row r="403">
          <cell r="B403" t="str">
            <v>Latin America &amp; Caribbean</v>
          </cell>
        </row>
        <row r="404">
          <cell r="B404" t="str">
            <v>Latin America &amp; Caribbean</v>
          </cell>
        </row>
        <row r="405">
          <cell r="B405" t="str">
            <v>Latin America &amp; Caribbean</v>
          </cell>
        </row>
        <row r="406">
          <cell r="B406" t="str">
            <v>Latin America &amp; Caribbean</v>
          </cell>
        </row>
        <row r="407">
          <cell r="B407" t="str">
            <v>Latin America &amp; Caribbean</v>
          </cell>
        </row>
        <row r="408">
          <cell r="B408" t="str">
            <v>Latin America &amp; Caribbean</v>
          </cell>
        </row>
        <row r="409">
          <cell r="B409" t="str">
            <v>Sub-Saharan Africa</v>
          </cell>
        </row>
        <row r="410">
          <cell r="B410" t="str">
            <v>Sub-Saharan Africa</v>
          </cell>
        </row>
        <row r="411">
          <cell r="B411" t="str">
            <v>Sub-Saharan Africa</v>
          </cell>
        </row>
        <row r="412">
          <cell r="B412" t="str">
            <v>Sub-Saharan Africa</v>
          </cell>
        </row>
        <row r="413">
          <cell r="B413" t="str">
            <v>Sub-Saharan Africa</v>
          </cell>
        </row>
        <row r="414">
          <cell r="B414" t="str">
            <v>Sub-Saharan Africa</v>
          </cell>
        </row>
        <row r="415">
          <cell r="B415" t="str">
            <v>Sub-Saharan Africa</v>
          </cell>
        </row>
        <row r="416">
          <cell r="B416" t="str">
            <v>Sub-Saharan Africa</v>
          </cell>
        </row>
        <row r="417">
          <cell r="B417" t="str">
            <v>Sub-Saharan Africa</v>
          </cell>
        </row>
        <row r="418">
          <cell r="B418" t="str">
            <v>Sub-Saharan Africa</v>
          </cell>
        </row>
        <row r="419">
          <cell r="B419" t="str">
            <v>Sub-Saharan Africa</v>
          </cell>
        </row>
        <row r="420">
          <cell r="B420" t="str">
            <v>Sub-Saharan Africa</v>
          </cell>
        </row>
        <row r="421">
          <cell r="B421" t="str">
            <v>Sub-Saharan Africa</v>
          </cell>
        </row>
        <row r="422">
          <cell r="B422" t="str">
            <v>Sub-Saharan Africa</v>
          </cell>
        </row>
        <row r="423">
          <cell r="B423" t="str">
            <v>Sub-Saharan Africa</v>
          </cell>
        </row>
        <row r="424">
          <cell r="B424" t="str">
            <v>Sub-Saharan Africa</v>
          </cell>
        </row>
        <row r="425">
          <cell r="B425" t="str">
            <v>Sub-Saharan Africa</v>
          </cell>
        </row>
        <row r="426">
          <cell r="B426" t="str">
            <v>Sub-Saharan Africa</v>
          </cell>
        </row>
        <row r="427">
          <cell r="B427" t="str">
            <v>Sub-Saharan Africa</v>
          </cell>
        </row>
        <row r="428">
          <cell r="B428" t="str">
            <v>Sub-Saharan Africa</v>
          </cell>
        </row>
        <row r="429">
          <cell r="B429" t="str">
            <v>Sub-Saharan Africa</v>
          </cell>
        </row>
        <row r="430">
          <cell r="B430" t="str">
            <v>Sub-Saharan Africa</v>
          </cell>
        </row>
        <row r="431">
          <cell r="B431" t="str">
            <v>Sub-Saharan Africa</v>
          </cell>
        </row>
        <row r="432">
          <cell r="B432" t="str">
            <v>Sub-Saharan Africa</v>
          </cell>
        </row>
        <row r="433">
          <cell r="B433" t="str">
            <v>Sub-Saharan Africa</v>
          </cell>
        </row>
        <row r="434">
          <cell r="B434" t="str">
            <v>Sub-Saharan Africa</v>
          </cell>
        </row>
        <row r="435">
          <cell r="B435" t="str">
            <v>Sub-Saharan Africa</v>
          </cell>
        </row>
        <row r="436">
          <cell r="B436" t="str">
            <v>Sub-Saharan Africa</v>
          </cell>
        </row>
        <row r="437">
          <cell r="B437" t="str">
            <v>Sub-Saharan Africa</v>
          </cell>
        </row>
        <row r="438">
          <cell r="B438" t="str">
            <v>Sub-Saharan Africa</v>
          </cell>
        </row>
        <row r="439">
          <cell r="B439" t="str">
            <v>Sub-Saharan Africa</v>
          </cell>
        </row>
        <row r="440">
          <cell r="B440" t="str">
            <v>Sub-Saharan Africa</v>
          </cell>
        </row>
        <row r="441">
          <cell r="B441" t="str">
            <v>Sub-Saharan Africa</v>
          </cell>
        </row>
        <row r="442">
          <cell r="B442" t="str">
            <v>Latin America &amp; Caribbean</v>
          </cell>
        </row>
        <row r="443">
          <cell r="B443" t="str">
            <v>Latin America &amp; Caribbean</v>
          </cell>
        </row>
        <row r="444">
          <cell r="B444" t="str">
            <v>Latin America &amp; Caribbean</v>
          </cell>
        </row>
        <row r="445">
          <cell r="B445" t="str">
            <v>Latin America &amp; Caribbean</v>
          </cell>
        </row>
        <row r="446">
          <cell r="B446" t="str">
            <v>Latin America &amp; Caribbean</v>
          </cell>
        </row>
        <row r="447">
          <cell r="B447" t="str">
            <v>Latin America &amp; Caribbean</v>
          </cell>
        </row>
        <row r="448">
          <cell r="B448" t="str">
            <v>Latin America &amp; Caribbean</v>
          </cell>
        </row>
        <row r="449">
          <cell r="B449" t="str">
            <v>Latin America &amp; Caribbean</v>
          </cell>
        </row>
        <row r="450">
          <cell r="B450" t="str">
            <v>Latin America &amp; Caribbean</v>
          </cell>
        </row>
        <row r="451">
          <cell r="B451" t="str">
            <v>Latin America &amp; Caribbean</v>
          </cell>
        </row>
        <row r="452">
          <cell r="B452" t="str">
            <v>Latin America &amp; Caribbean</v>
          </cell>
        </row>
        <row r="453">
          <cell r="B453" t="str">
            <v>Europe &amp; Central Asia</v>
          </cell>
        </row>
        <row r="454">
          <cell r="B454" t="str">
            <v>Europe &amp; Central Asia</v>
          </cell>
        </row>
        <row r="455">
          <cell r="B455" t="str">
            <v>Europe &amp; Central Asia</v>
          </cell>
        </row>
        <row r="456">
          <cell r="B456" t="str">
            <v>Europe &amp; Central Asia</v>
          </cell>
        </row>
        <row r="457">
          <cell r="B457" t="str">
            <v>Europe &amp; Central Asia</v>
          </cell>
        </row>
        <row r="458">
          <cell r="B458" t="str">
            <v>Europe &amp; Central Asia</v>
          </cell>
        </row>
        <row r="459">
          <cell r="B459" t="str">
            <v>Europe &amp; Central Asia</v>
          </cell>
        </row>
        <row r="460">
          <cell r="B460" t="str">
            <v>Europe &amp; Central Asia</v>
          </cell>
        </row>
        <row r="461">
          <cell r="B461" t="str">
            <v>Europe &amp; Central Asia</v>
          </cell>
        </row>
        <row r="462">
          <cell r="B462" t="str">
            <v>Europe &amp; Central Asia</v>
          </cell>
        </row>
        <row r="463">
          <cell r="B463" t="str">
            <v>Europe &amp; Central Asia</v>
          </cell>
        </row>
        <row r="464">
          <cell r="B464" t="str">
            <v>Europe &amp; Central Asia</v>
          </cell>
        </row>
        <row r="465">
          <cell r="B465" t="str">
            <v>Europe &amp; Central Asia</v>
          </cell>
        </row>
        <row r="466">
          <cell r="B466" t="str">
            <v>Europe &amp; Central Asia</v>
          </cell>
        </row>
        <row r="467">
          <cell r="B467" t="str">
            <v>Europe &amp; Central Asia</v>
          </cell>
        </row>
        <row r="468">
          <cell r="B468" t="str">
            <v>Europe &amp; Central Asia</v>
          </cell>
        </row>
        <row r="469">
          <cell r="B469" t="str">
            <v>Europe &amp; Central Asia</v>
          </cell>
        </row>
        <row r="470">
          <cell r="B470" t="str">
            <v>Europe &amp; Central Asia</v>
          </cell>
        </row>
        <row r="471">
          <cell r="B471" t="str">
            <v>Europe &amp; Central Asia</v>
          </cell>
        </row>
        <row r="472">
          <cell r="B472" t="str">
            <v>Europe &amp; Central Asia</v>
          </cell>
        </row>
        <row r="473">
          <cell r="B473" t="str">
            <v>Europe &amp; Central Asia</v>
          </cell>
        </row>
        <row r="474">
          <cell r="B474" t="str">
            <v>Europe &amp; Central Asia</v>
          </cell>
        </row>
        <row r="475">
          <cell r="B475" t="str">
            <v>Europe &amp; Central Asia</v>
          </cell>
        </row>
        <row r="476">
          <cell r="B476" t="str">
            <v>Europe &amp; Central Asia</v>
          </cell>
        </row>
        <row r="477">
          <cell r="B477" t="str">
            <v>Europe &amp; Central Asia</v>
          </cell>
        </row>
        <row r="478">
          <cell r="B478" t="str">
            <v>Europe &amp; Central Asia</v>
          </cell>
        </row>
        <row r="479">
          <cell r="B479" t="str">
            <v>Europe &amp; Central Asia</v>
          </cell>
        </row>
        <row r="480">
          <cell r="B480" t="str">
            <v>Europe &amp; Central Asia</v>
          </cell>
        </row>
        <row r="481">
          <cell r="B481" t="str">
            <v>Europe &amp; Central Asia</v>
          </cell>
        </row>
        <row r="482">
          <cell r="B482" t="str">
            <v>Europe &amp; Central Asia</v>
          </cell>
        </row>
        <row r="483">
          <cell r="B483" t="str">
            <v>Europe &amp; Central Asia</v>
          </cell>
        </row>
        <row r="484">
          <cell r="B484" t="str">
            <v>Europe &amp; Central Asia</v>
          </cell>
        </row>
        <row r="485">
          <cell r="B485" t="str">
            <v>Europe &amp; Central Asia</v>
          </cell>
        </row>
        <row r="486">
          <cell r="B486" t="str">
            <v>Sub-Saharan Africa</v>
          </cell>
        </row>
        <row r="487">
          <cell r="B487" t="str">
            <v>Sub-Saharan Africa</v>
          </cell>
        </row>
        <row r="488">
          <cell r="B488" t="str">
            <v>Sub-Saharan Africa</v>
          </cell>
        </row>
        <row r="489">
          <cell r="B489" t="str">
            <v>Sub-Saharan Africa</v>
          </cell>
        </row>
        <row r="490">
          <cell r="B490" t="str">
            <v>Sub-Saharan Africa</v>
          </cell>
        </row>
        <row r="491">
          <cell r="B491" t="str">
            <v>Sub-Saharan Africa</v>
          </cell>
        </row>
        <row r="492">
          <cell r="B492" t="str">
            <v>Sub-Saharan Africa</v>
          </cell>
        </row>
        <row r="493">
          <cell r="B493" t="str">
            <v>Sub-Saharan Africa</v>
          </cell>
        </row>
        <row r="494">
          <cell r="B494" t="str">
            <v>Sub-Saharan Africa</v>
          </cell>
        </row>
        <row r="495">
          <cell r="B495" t="str">
            <v>Sub-Saharan Africa</v>
          </cell>
        </row>
        <row r="496">
          <cell r="B496" t="str">
            <v>Sub-Saharan Africa</v>
          </cell>
        </row>
        <row r="497">
          <cell r="B497" t="str">
            <v>Europe &amp; Central Asia</v>
          </cell>
        </row>
        <row r="498">
          <cell r="B498" t="str">
            <v>Europe &amp; Central Asia</v>
          </cell>
        </row>
        <row r="499">
          <cell r="B499" t="str">
            <v>Europe &amp; Central Asia</v>
          </cell>
        </row>
        <row r="500">
          <cell r="B500" t="str">
            <v>Europe &amp; Central Asia</v>
          </cell>
        </row>
        <row r="501">
          <cell r="B501" t="str">
            <v>Europe &amp; Central Asia</v>
          </cell>
        </row>
        <row r="502">
          <cell r="B502" t="str">
            <v>Europe &amp; Central Asia</v>
          </cell>
        </row>
        <row r="503">
          <cell r="B503" t="str">
            <v>Europe &amp; Central Asia</v>
          </cell>
        </row>
        <row r="504">
          <cell r="B504" t="str">
            <v>Europe &amp; Central Asia</v>
          </cell>
        </row>
        <row r="505">
          <cell r="B505" t="str">
            <v>Europe &amp; Central Asia</v>
          </cell>
        </row>
        <row r="506">
          <cell r="B506" t="str">
            <v>Europe &amp; Central Asia</v>
          </cell>
        </row>
        <row r="507">
          <cell r="B507" t="str">
            <v>Europe &amp; Central Asia</v>
          </cell>
        </row>
        <row r="508">
          <cell r="B508" t="str">
            <v>Middle East &amp; North Africa</v>
          </cell>
        </row>
        <row r="509">
          <cell r="B509" t="str">
            <v>Middle East &amp; North Africa</v>
          </cell>
        </row>
        <row r="510">
          <cell r="B510" t="str">
            <v>Middle East &amp; North Africa</v>
          </cell>
        </row>
        <row r="511">
          <cell r="B511" t="str">
            <v>Middle East &amp; North Africa</v>
          </cell>
        </row>
        <row r="512">
          <cell r="B512" t="str">
            <v>Middle East &amp; North Africa</v>
          </cell>
        </row>
        <row r="513">
          <cell r="B513" t="str">
            <v>Middle East &amp; North Africa</v>
          </cell>
        </row>
        <row r="514">
          <cell r="B514" t="str">
            <v>Middle East &amp; North Africa</v>
          </cell>
        </row>
        <row r="515">
          <cell r="B515" t="str">
            <v>Middle East &amp; North Africa</v>
          </cell>
        </row>
        <row r="516">
          <cell r="B516" t="str">
            <v>Middle East &amp; North Africa</v>
          </cell>
        </row>
        <row r="517">
          <cell r="B517" t="str">
            <v>Middle East &amp; North Africa</v>
          </cell>
        </row>
        <row r="518">
          <cell r="B518" t="str">
            <v>Middle East &amp; North Africa</v>
          </cell>
        </row>
        <row r="519">
          <cell r="B519" t="str">
            <v>Latin America &amp; Caribbean</v>
          </cell>
        </row>
        <row r="520">
          <cell r="B520" t="str">
            <v>Latin America &amp; Caribbean</v>
          </cell>
        </row>
        <row r="521">
          <cell r="B521" t="str">
            <v>Latin America &amp; Caribbean</v>
          </cell>
        </row>
        <row r="522">
          <cell r="B522" t="str">
            <v>Latin America &amp; Caribbean</v>
          </cell>
        </row>
        <row r="523">
          <cell r="B523" t="str">
            <v>Latin America &amp; Caribbean</v>
          </cell>
        </row>
        <row r="524">
          <cell r="B524" t="str">
            <v>Latin America &amp; Caribbean</v>
          </cell>
        </row>
        <row r="525">
          <cell r="B525" t="str">
            <v>Latin America &amp; Caribbean</v>
          </cell>
        </row>
        <row r="526">
          <cell r="B526" t="str">
            <v>Latin America &amp; Caribbean</v>
          </cell>
        </row>
        <row r="527">
          <cell r="B527" t="str">
            <v>Latin America &amp; Caribbean</v>
          </cell>
        </row>
        <row r="528">
          <cell r="B528" t="str">
            <v>Latin America &amp; Caribbean</v>
          </cell>
        </row>
        <row r="529">
          <cell r="B529" t="str">
            <v>Latin America &amp; Caribbean</v>
          </cell>
        </row>
        <row r="530">
          <cell r="B530" t="str">
            <v>Latin America &amp; Caribbean</v>
          </cell>
        </row>
        <row r="531">
          <cell r="B531" t="str">
            <v>Latin America &amp; Caribbean</v>
          </cell>
        </row>
        <row r="532">
          <cell r="B532" t="str">
            <v>Latin America &amp; Caribbean</v>
          </cell>
        </row>
        <row r="533">
          <cell r="B533" t="str">
            <v>Latin America &amp; Caribbean</v>
          </cell>
        </row>
        <row r="534">
          <cell r="B534" t="str">
            <v>Latin America &amp; Caribbean</v>
          </cell>
        </row>
        <row r="535">
          <cell r="B535" t="str">
            <v>Latin America &amp; Caribbean</v>
          </cell>
        </row>
        <row r="536">
          <cell r="B536" t="str">
            <v>Latin America &amp; Caribbean</v>
          </cell>
        </row>
        <row r="537">
          <cell r="B537" t="str">
            <v>Latin America &amp; Caribbean</v>
          </cell>
        </row>
        <row r="538">
          <cell r="B538" t="str">
            <v>Latin America &amp; Caribbean</v>
          </cell>
        </row>
        <row r="539">
          <cell r="B539" t="str">
            <v>Latin America &amp; Caribbean</v>
          </cell>
        </row>
        <row r="540">
          <cell r="B540" t="str">
            <v>Latin America &amp; Caribbean</v>
          </cell>
        </row>
        <row r="541">
          <cell r="B541" t="str">
            <v>Latin America &amp; Caribbean</v>
          </cell>
        </row>
        <row r="542">
          <cell r="B542" t="str">
            <v>Latin America &amp; Caribbean</v>
          </cell>
        </row>
        <row r="543">
          <cell r="B543" t="str">
            <v>Latin America &amp; Caribbean</v>
          </cell>
        </row>
        <row r="544">
          <cell r="B544" t="str">
            <v>Latin America &amp; Caribbean</v>
          </cell>
        </row>
        <row r="545">
          <cell r="B545" t="str">
            <v>Latin America &amp; Caribbean</v>
          </cell>
        </row>
        <row r="546">
          <cell r="B546" t="str">
            <v>Latin America &amp; Caribbean</v>
          </cell>
        </row>
        <row r="547">
          <cell r="B547" t="str">
            <v>Latin America &amp; Caribbean</v>
          </cell>
        </row>
        <row r="548">
          <cell r="B548" t="str">
            <v>Latin America &amp; Caribbean</v>
          </cell>
        </row>
        <row r="549">
          <cell r="B549" t="str">
            <v>Latin America &amp; Caribbean</v>
          </cell>
        </row>
        <row r="550">
          <cell r="B550" t="str">
            <v>Latin America &amp; Caribbean</v>
          </cell>
        </row>
        <row r="551">
          <cell r="B551" t="str">
            <v>Latin America &amp; Caribbean</v>
          </cell>
        </row>
        <row r="552">
          <cell r="B552" t="str">
            <v>Middle East &amp; North Africa</v>
          </cell>
        </row>
        <row r="553">
          <cell r="B553" t="str">
            <v>Middle East &amp; North Africa</v>
          </cell>
        </row>
        <row r="554">
          <cell r="B554" t="str">
            <v>Middle East &amp; North Africa</v>
          </cell>
        </row>
        <row r="555">
          <cell r="B555" t="str">
            <v>Middle East &amp; North Africa</v>
          </cell>
        </row>
        <row r="556">
          <cell r="B556" t="str">
            <v>Middle East &amp; North Africa</v>
          </cell>
        </row>
        <row r="557">
          <cell r="B557" t="str">
            <v>Middle East &amp; North Africa</v>
          </cell>
        </row>
        <row r="558">
          <cell r="B558" t="str">
            <v>Middle East &amp; North Africa</v>
          </cell>
        </row>
        <row r="559">
          <cell r="B559" t="str">
            <v>Middle East &amp; North Africa</v>
          </cell>
        </row>
        <row r="560">
          <cell r="B560" t="str">
            <v>Middle East &amp; North Africa</v>
          </cell>
        </row>
        <row r="561">
          <cell r="B561" t="str">
            <v>Middle East &amp; North Africa</v>
          </cell>
        </row>
        <row r="562">
          <cell r="B562" t="str">
            <v>Middle East &amp; North Africa</v>
          </cell>
        </row>
        <row r="563">
          <cell r="B563" t="str">
            <v>Latin America &amp; Caribbean</v>
          </cell>
        </row>
        <row r="564">
          <cell r="B564" t="str">
            <v>Latin America &amp; Caribbean</v>
          </cell>
        </row>
        <row r="565">
          <cell r="B565" t="str">
            <v>Latin America &amp; Caribbean</v>
          </cell>
        </row>
        <row r="566">
          <cell r="B566" t="str">
            <v>Latin America &amp; Caribbean</v>
          </cell>
        </row>
        <row r="567">
          <cell r="B567" t="str">
            <v>Latin America &amp; Caribbean</v>
          </cell>
        </row>
        <row r="568">
          <cell r="B568" t="str">
            <v>Latin America &amp; Caribbean</v>
          </cell>
        </row>
        <row r="569">
          <cell r="B569" t="str">
            <v>Latin America &amp; Caribbean</v>
          </cell>
        </row>
        <row r="570">
          <cell r="B570" t="str">
            <v>Latin America &amp; Caribbean</v>
          </cell>
        </row>
        <row r="571">
          <cell r="B571" t="str">
            <v>Latin America &amp; Caribbean</v>
          </cell>
        </row>
        <row r="572">
          <cell r="B572" t="str">
            <v>Latin America &amp; Caribbean</v>
          </cell>
        </row>
        <row r="573">
          <cell r="B573" t="str">
            <v>Latin America &amp; Caribbean</v>
          </cell>
        </row>
        <row r="574">
          <cell r="B574" t="str">
            <v>Sub-Saharan Africa</v>
          </cell>
        </row>
        <row r="575">
          <cell r="B575" t="str">
            <v>Sub-Saharan Africa</v>
          </cell>
        </row>
        <row r="576">
          <cell r="B576" t="str">
            <v>Sub-Saharan Africa</v>
          </cell>
        </row>
        <row r="577">
          <cell r="B577" t="str">
            <v>Sub-Saharan Africa</v>
          </cell>
        </row>
        <row r="578">
          <cell r="B578" t="str">
            <v>Sub-Saharan Africa</v>
          </cell>
        </row>
        <row r="579">
          <cell r="B579" t="str">
            <v>Sub-Saharan Africa</v>
          </cell>
        </row>
        <row r="580">
          <cell r="B580" t="str">
            <v>Sub-Saharan Africa</v>
          </cell>
        </row>
        <row r="581">
          <cell r="B581" t="str">
            <v>Sub-Saharan Africa</v>
          </cell>
        </row>
        <row r="582">
          <cell r="B582" t="str">
            <v>Sub-Saharan Africa</v>
          </cell>
        </row>
        <row r="583">
          <cell r="B583" t="str">
            <v>Sub-Saharan Africa</v>
          </cell>
        </row>
        <row r="584">
          <cell r="B584" t="str">
            <v>Sub-Saharan Africa</v>
          </cell>
        </row>
        <row r="585">
          <cell r="B585" t="str">
            <v>Sub-Saharan Africa</v>
          </cell>
        </row>
        <row r="586">
          <cell r="B586" t="str">
            <v>Sub-Saharan Africa</v>
          </cell>
        </row>
        <row r="587">
          <cell r="B587" t="str">
            <v>Sub-Saharan Africa</v>
          </cell>
        </row>
        <row r="588">
          <cell r="B588" t="str">
            <v>Sub-Saharan Africa</v>
          </cell>
        </row>
        <row r="589">
          <cell r="B589" t="str">
            <v>Sub-Saharan Africa</v>
          </cell>
        </row>
        <row r="590">
          <cell r="B590" t="str">
            <v>Sub-Saharan Africa</v>
          </cell>
        </row>
        <row r="591">
          <cell r="B591" t="str">
            <v>Sub-Saharan Africa</v>
          </cell>
        </row>
        <row r="592">
          <cell r="B592" t="str">
            <v>Sub-Saharan Africa</v>
          </cell>
        </row>
        <row r="593">
          <cell r="B593" t="str">
            <v>Sub-Saharan Africa</v>
          </cell>
        </row>
        <row r="594">
          <cell r="B594" t="str">
            <v>Sub-Saharan Africa</v>
          </cell>
        </row>
        <row r="595">
          <cell r="B595" t="str">
            <v>Sub-Saharan Africa</v>
          </cell>
        </row>
        <row r="596">
          <cell r="B596" t="str">
            <v>Europe &amp; Central Asia</v>
          </cell>
        </row>
        <row r="597">
          <cell r="B597" t="str">
            <v>Europe &amp; Central Asia</v>
          </cell>
        </row>
        <row r="598">
          <cell r="B598" t="str">
            <v>Europe &amp; Central Asia</v>
          </cell>
        </row>
        <row r="599">
          <cell r="B599" t="str">
            <v>Europe &amp; Central Asia</v>
          </cell>
        </row>
        <row r="600">
          <cell r="B600" t="str">
            <v>Europe &amp; Central Asia</v>
          </cell>
        </row>
        <row r="601">
          <cell r="B601" t="str">
            <v>Europe &amp; Central Asia</v>
          </cell>
        </row>
        <row r="602">
          <cell r="B602" t="str">
            <v>Europe &amp; Central Asia</v>
          </cell>
        </row>
        <row r="603">
          <cell r="B603" t="str">
            <v>Europe &amp; Central Asia</v>
          </cell>
        </row>
        <row r="604">
          <cell r="B604" t="str">
            <v>Europe &amp; Central Asia</v>
          </cell>
        </row>
        <row r="605">
          <cell r="B605" t="str">
            <v>Europe &amp; Central Asia</v>
          </cell>
        </row>
        <row r="606">
          <cell r="B606" t="str">
            <v>Europe &amp; Central Asia</v>
          </cell>
        </row>
        <row r="607">
          <cell r="B607" t="str">
            <v>Sub-Saharan Africa</v>
          </cell>
        </row>
        <row r="608">
          <cell r="B608" t="str">
            <v>Sub-Saharan Africa</v>
          </cell>
        </row>
        <row r="609">
          <cell r="B609" t="str">
            <v>Sub-Saharan Africa</v>
          </cell>
        </row>
        <row r="610">
          <cell r="B610" t="str">
            <v>Sub-Saharan Africa</v>
          </cell>
        </row>
        <row r="611">
          <cell r="B611" t="str">
            <v>Sub-Saharan Africa</v>
          </cell>
        </row>
        <row r="612">
          <cell r="B612" t="str">
            <v>Sub-Saharan Africa</v>
          </cell>
        </row>
        <row r="613">
          <cell r="B613" t="str">
            <v>Sub-Saharan Africa</v>
          </cell>
        </row>
        <row r="614">
          <cell r="B614" t="str">
            <v>Sub-Saharan Africa</v>
          </cell>
        </row>
        <row r="615">
          <cell r="B615" t="str">
            <v>Sub-Saharan Africa</v>
          </cell>
        </row>
        <row r="616">
          <cell r="B616" t="str">
            <v>Sub-Saharan Africa</v>
          </cell>
        </row>
        <row r="617">
          <cell r="B617" t="str">
            <v>Sub-Saharan Africa</v>
          </cell>
        </row>
        <row r="618">
          <cell r="B618" t="str">
            <v>Sub-Saharan Africa</v>
          </cell>
        </row>
        <row r="619">
          <cell r="B619" t="str">
            <v>Sub-Saharan Africa</v>
          </cell>
        </row>
        <row r="620">
          <cell r="B620" t="str">
            <v>Sub-Saharan Africa</v>
          </cell>
        </row>
        <row r="621">
          <cell r="B621" t="str">
            <v>Sub-Saharan Africa</v>
          </cell>
        </row>
        <row r="622">
          <cell r="B622" t="str">
            <v>Sub-Saharan Africa</v>
          </cell>
        </row>
        <row r="623">
          <cell r="B623" t="str">
            <v>Sub-Saharan Africa</v>
          </cell>
        </row>
        <row r="624">
          <cell r="B624" t="str">
            <v>Sub-Saharan Africa</v>
          </cell>
        </row>
        <row r="625">
          <cell r="B625" t="str">
            <v>Sub-Saharan Africa</v>
          </cell>
        </row>
        <row r="626">
          <cell r="B626" t="str">
            <v>Sub-Saharan Africa</v>
          </cell>
        </row>
        <row r="627">
          <cell r="B627" t="str">
            <v>Sub-Saharan Africa</v>
          </cell>
        </row>
        <row r="628">
          <cell r="B628" t="str">
            <v>Sub-Saharan Africa</v>
          </cell>
        </row>
        <row r="629">
          <cell r="B629" t="str">
            <v>East Asia &amp; Pacific</v>
          </cell>
        </row>
        <row r="630">
          <cell r="B630" t="str">
            <v>East Asia &amp; Pacific</v>
          </cell>
        </row>
        <row r="631">
          <cell r="B631" t="str">
            <v>East Asia &amp; Pacific</v>
          </cell>
        </row>
        <row r="632">
          <cell r="B632" t="str">
            <v>East Asia &amp; Pacific</v>
          </cell>
        </row>
        <row r="633">
          <cell r="B633" t="str">
            <v>East Asia &amp; Pacific</v>
          </cell>
        </row>
        <row r="634">
          <cell r="B634" t="str">
            <v>East Asia &amp; Pacific</v>
          </cell>
        </row>
        <row r="635">
          <cell r="B635" t="str">
            <v>East Asia &amp; Pacific</v>
          </cell>
        </row>
        <row r="636">
          <cell r="B636" t="str">
            <v>East Asia &amp; Pacific</v>
          </cell>
        </row>
        <row r="637">
          <cell r="B637" t="str">
            <v>East Asia &amp; Pacific</v>
          </cell>
        </row>
        <row r="638">
          <cell r="B638" t="str">
            <v>East Asia &amp; Pacific</v>
          </cell>
        </row>
        <row r="639">
          <cell r="B639" t="str">
            <v>East Asia &amp; Pacific</v>
          </cell>
        </row>
        <row r="640">
          <cell r="B640" t="str">
            <v>Europe &amp; Central Asia</v>
          </cell>
        </row>
        <row r="641">
          <cell r="B641" t="str">
            <v>Europe &amp; Central Asia</v>
          </cell>
        </row>
        <row r="642">
          <cell r="B642" t="str">
            <v>Europe &amp; Central Asia</v>
          </cell>
        </row>
        <row r="643">
          <cell r="B643" t="str">
            <v>Europe &amp; Central Asia</v>
          </cell>
        </row>
        <row r="644">
          <cell r="B644" t="str">
            <v>Europe &amp; Central Asia</v>
          </cell>
        </row>
        <row r="645">
          <cell r="B645" t="str">
            <v>Europe &amp; Central Asia</v>
          </cell>
        </row>
        <row r="646">
          <cell r="B646" t="str">
            <v>Europe &amp; Central Asia</v>
          </cell>
        </row>
        <row r="647">
          <cell r="B647" t="str">
            <v>Europe &amp; Central Asia</v>
          </cell>
        </row>
        <row r="648">
          <cell r="B648" t="str">
            <v>Europe &amp; Central Asia</v>
          </cell>
        </row>
        <row r="649">
          <cell r="B649" t="str">
            <v>Europe &amp; Central Asia</v>
          </cell>
        </row>
        <row r="650">
          <cell r="B650" t="str">
            <v>Europe &amp; Central Asia</v>
          </cell>
        </row>
        <row r="651">
          <cell r="B651" t="str">
            <v>Europe &amp; Central Asia</v>
          </cell>
        </row>
        <row r="652">
          <cell r="B652" t="str">
            <v>Europe &amp; Central Asia</v>
          </cell>
        </row>
        <row r="653">
          <cell r="B653" t="str">
            <v>Europe &amp; Central Asia</v>
          </cell>
        </row>
        <row r="654">
          <cell r="B654" t="str">
            <v>Europe &amp; Central Asia</v>
          </cell>
        </row>
        <row r="655">
          <cell r="B655" t="str">
            <v>Europe &amp; Central Asia</v>
          </cell>
        </row>
        <row r="656">
          <cell r="B656" t="str">
            <v>Europe &amp; Central Asia</v>
          </cell>
        </row>
        <row r="657">
          <cell r="B657" t="str">
            <v>Europe &amp; Central Asia</v>
          </cell>
        </row>
        <row r="658">
          <cell r="B658" t="str">
            <v>Europe &amp; Central Asia</v>
          </cell>
        </row>
        <row r="659">
          <cell r="B659" t="str">
            <v>Europe &amp; Central Asia</v>
          </cell>
        </row>
        <row r="660">
          <cell r="B660" t="str">
            <v>Europe &amp; Central Asia</v>
          </cell>
        </row>
        <row r="661">
          <cell r="B661" t="str">
            <v>Europe &amp; Central Asia</v>
          </cell>
        </row>
        <row r="662">
          <cell r="B662" t="str">
            <v>Sub-Saharan Africa</v>
          </cell>
        </row>
        <row r="663">
          <cell r="B663" t="str">
            <v>Sub-Saharan Africa</v>
          </cell>
        </row>
        <row r="664">
          <cell r="B664" t="str">
            <v>Sub-Saharan Africa</v>
          </cell>
        </row>
        <row r="665">
          <cell r="B665" t="str">
            <v>Sub-Saharan Africa</v>
          </cell>
        </row>
        <row r="666">
          <cell r="B666" t="str">
            <v>Sub-Saharan Africa</v>
          </cell>
        </row>
        <row r="667">
          <cell r="B667" t="str">
            <v>Sub-Saharan Africa</v>
          </cell>
        </row>
        <row r="668">
          <cell r="B668" t="str">
            <v>Sub-Saharan Africa</v>
          </cell>
        </row>
        <row r="669">
          <cell r="B669" t="str">
            <v>Sub-Saharan Africa</v>
          </cell>
        </row>
        <row r="670">
          <cell r="B670" t="str">
            <v>Sub-Saharan Africa</v>
          </cell>
        </row>
        <row r="671">
          <cell r="B671" t="str">
            <v>Sub-Saharan Africa</v>
          </cell>
        </row>
        <row r="672">
          <cell r="B672" t="str">
            <v>Sub-Saharan Africa</v>
          </cell>
        </row>
        <row r="673">
          <cell r="B673" t="str">
            <v>Sub-Saharan Africa</v>
          </cell>
        </row>
        <row r="674">
          <cell r="B674" t="str">
            <v>Sub-Saharan Africa</v>
          </cell>
        </row>
        <row r="675">
          <cell r="B675" t="str">
            <v>Sub-Saharan Africa</v>
          </cell>
        </row>
        <row r="676">
          <cell r="B676" t="str">
            <v>Sub-Saharan Africa</v>
          </cell>
        </row>
        <row r="677">
          <cell r="B677" t="str">
            <v>Sub-Saharan Africa</v>
          </cell>
        </row>
        <row r="678">
          <cell r="B678" t="str">
            <v>Sub-Saharan Africa</v>
          </cell>
        </row>
        <row r="679">
          <cell r="B679" t="str">
            <v>Sub-Saharan Africa</v>
          </cell>
        </row>
        <row r="680">
          <cell r="B680" t="str">
            <v>Sub-Saharan Africa</v>
          </cell>
        </row>
        <row r="681">
          <cell r="B681" t="str">
            <v>Sub-Saharan Africa</v>
          </cell>
        </row>
        <row r="682">
          <cell r="B682" t="str">
            <v>Sub-Saharan Africa</v>
          </cell>
        </row>
        <row r="683">
          <cell r="B683" t="str">
            <v>Sub-Saharan Africa</v>
          </cell>
        </row>
        <row r="684">
          <cell r="B684" t="str">
            <v>Europe &amp; Central Asia</v>
          </cell>
        </row>
        <row r="685">
          <cell r="B685" t="str">
            <v>Europe &amp; Central Asia</v>
          </cell>
        </row>
        <row r="686">
          <cell r="B686" t="str">
            <v>Europe &amp; Central Asia</v>
          </cell>
        </row>
        <row r="687">
          <cell r="B687" t="str">
            <v>Europe &amp; Central Asia</v>
          </cell>
        </row>
        <row r="688">
          <cell r="B688" t="str">
            <v>Europe &amp; Central Asia</v>
          </cell>
        </row>
        <row r="689">
          <cell r="B689" t="str">
            <v>Europe &amp; Central Asia</v>
          </cell>
        </row>
        <row r="690">
          <cell r="B690" t="str">
            <v>Europe &amp; Central Asia</v>
          </cell>
        </row>
        <row r="691">
          <cell r="B691" t="str">
            <v>Europe &amp; Central Asia</v>
          </cell>
        </row>
        <row r="692">
          <cell r="B692" t="str">
            <v>Europe &amp; Central Asia</v>
          </cell>
        </row>
        <row r="693">
          <cell r="B693" t="str">
            <v>Europe &amp; Central Asia</v>
          </cell>
        </row>
        <row r="694">
          <cell r="B694" t="str">
            <v>Europe &amp; Central Asia</v>
          </cell>
        </row>
        <row r="695">
          <cell r="B695" t="str">
            <v>Europe &amp; Central Asia</v>
          </cell>
        </row>
        <row r="696">
          <cell r="B696" t="str">
            <v>Europe &amp; Central Asia</v>
          </cell>
        </row>
        <row r="697">
          <cell r="B697" t="str">
            <v>Europe &amp; Central Asia</v>
          </cell>
        </row>
        <row r="698">
          <cell r="B698" t="str">
            <v>Europe &amp; Central Asia</v>
          </cell>
        </row>
        <row r="699">
          <cell r="B699" t="str">
            <v>Europe &amp; Central Asia</v>
          </cell>
        </row>
        <row r="700">
          <cell r="B700" t="str">
            <v>Europe &amp; Central Asia</v>
          </cell>
        </row>
        <row r="701">
          <cell r="B701" t="str">
            <v>Europe &amp; Central Asia</v>
          </cell>
        </row>
        <row r="702">
          <cell r="B702" t="str">
            <v>Europe &amp; Central Asia</v>
          </cell>
        </row>
        <row r="703">
          <cell r="B703" t="str">
            <v>Europe &amp; Central Asia</v>
          </cell>
        </row>
        <row r="704">
          <cell r="B704" t="str">
            <v>Europe &amp; Central Asia</v>
          </cell>
        </row>
        <row r="705">
          <cell r="B705" t="str">
            <v>Europe &amp; Central Asia</v>
          </cell>
        </row>
        <row r="706">
          <cell r="B706" t="str">
            <v>Sub-Saharan Africa</v>
          </cell>
        </row>
        <row r="707">
          <cell r="B707" t="str">
            <v>Sub-Saharan Africa</v>
          </cell>
        </row>
        <row r="708">
          <cell r="B708" t="str">
            <v>Sub-Saharan Africa</v>
          </cell>
        </row>
        <row r="709">
          <cell r="B709" t="str">
            <v>Sub-Saharan Africa</v>
          </cell>
        </row>
        <row r="710">
          <cell r="B710" t="str">
            <v>Sub-Saharan Africa</v>
          </cell>
        </row>
        <row r="711">
          <cell r="B711" t="str">
            <v>Sub-Saharan Africa</v>
          </cell>
        </row>
        <row r="712">
          <cell r="B712" t="str">
            <v>Sub-Saharan Africa</v>
          </cell>
        </row>
        <row r="713">
          <cell r="B713" t="str">
            <v>Sub-Saharan Africa</v>
          </cell>
        </row>
        <row r="714">
          <cell r="B714" t="str">
            <v>Sub-Saharan Africa</v>
          </cell>
        </row>
        <row r="715">
          <cell r="B715" t="str">
            <v>Sub-Saharan Africa</v>
          </cell>
        </row>
        <row r="716">
          <cell r="B716" t="str">
            <v>Sub-Saharan Africa</v>
          </cell>
        </row>
        <row r="717">
          <cell r="B717" t="str">
            <v>Europe &amp; Central Asia</v>
          </cell>
        </row>
        <row r="718">
          <cell r="B718" t="str">
            <v>Europe &amp; Central Asia</v>
          </cell>
        </row>
        <row r="719">
          <cell r="B719" t="str">
            <v>Europe &amp; Central Asia</v>
          </cell>
        </row>
        <row r="720">
          <cell r="B720" t="str">
            <v>Europe &amp; Central Asia</v>
          </cell>
        </row>
        <row r="721">
          <cell r="B721" t="str">
            <v>Europe &amp; Central Asia</v>
          </cell>
        </row>
        <row r="722">
          <cell r="B722" t="str">
            <v>Europe &amp; Central Asia</v>
          </cell>
        </row>
        <row r="723">
          <cell r="B723" t="str">
            <v>Europe &amp; Central Asia</v>
          </cell>
        </row>
        <row r="724">
          <cell r="B724" t="str">
            <v>Europe &amp; Central Asia</v>
          </cell>
        </row>
        <row r="725">
          <cell r="B725" t="str">
            <v>Europe &amp; Central Asia</v>
          </cell>
        </row>
        <row r="726">
          <cell r="B726" t="str">
            <v>Europe &amp; Central Asia</v>
          </cell>
        </row>
        <row r="727">
          <cell r="B727" t="str">
            <v>Europe &amp; Central Asia</v>
          </cell>
        </row>
        <row r="728">
          <cell r="B728" t="str">
            <v>Latin America &amp; Caribbean</v>
          </cell>
        </row>
        <row r="729">
          <cell r="B729" t="str">
            <v>Latin America &amp; Caribbean</v>
          </cell>
        </row>
        <row r="730">
          <cell r="B730" t="str">
            <v>Latin America &amp; Caribbean</v>
          </cell>
        </row>
        <row r="731">
          <cell r="B731" t="str">
            <v>Latin America &amp; Caribbean</v>
          </cell>
        </row>
        <row r="732">
          <cell r="B732" t="str">
            <v>Latin America &amp; Caribbean</v>
          </cell>
        </row>
        <row r="733">
          <cell r="B733" t="str">
            <v>Latin America &amp; Caribbean</v>
          </cell>
        </row>
        <row r="734">
          <cell r="B734" t="str">
            <v>Latin America &amp; Caribbean</v>
          </cell>
        </row>
        <row r="735">
          <cell r="B735" t="str">
            <v>Latin America &amp; Caribbean</v>
          </cell>
        </row>
        <row r="736">
          <cell r="B736" t="str">
            <v>Latin America &amp; Caribbean</v>
          </cell>
        </row>
        <row r="737">
          <cell r="B737" t="str">
            <v>Latin America &amp; Caribbean</v>
          </cell>
        </row>
        <row r="738">
          <cell r="B738" t="str">
            <v>Latin America &amp; Caribbean</v>
          </cell>
        </row>
        <row r="739">
          <cell r="B739" t="str">
            <v>Latin America &amp; Caribbean</v>
          </cell>
        </row>
        <row r="740">
          <cell r="B740" t="str">
            <v>Latin America &amp; Caribbean</v>
          </cell>
        </row>
        <row r="741">
          <cell r="B741" t="str">
            <v>Latin America &amp; Caribbean</v>
          </cell>
        </row>
        <row r="742">
          <cell r="B742" t="str">
            <v>Latin America &amp; Caribbean</v>
          </cell>
        </row>
        <row r="743">
          <cell r="B743" t="str">
            <v>Latin America &amp; Caribbean</v>
          </cell>
        </row>
        <row r="744">
          <cell r="B744" t="str">
            <v>Latin America &amp; Caribbean</v>
          </cell>
        </row>
        <row r="745">
          <cell r="B745" t="str">
            <v>Latin America &amp; Caribbean</v>
          </cell>
        </row>
        <row r="746">
          <cell r="B746" t="str">
            <v>Latin America &amp; Caribbean</v>
          </cell>
        </row>
        <row r="747">
          <cell r="B747" t="str">
            <v>Latin America &amp; Caribbean</v>
          </cell>
        </row>
        <row r="748">
          <cell r="B748" t="str">
            <v>Latin America &amp; Caribbean</v>
          </cell>
        </row>
        <row r="749">
          <cell r="B749" t="str">
            <v>Latin America &amp; Caribbean</v>
          </cell>
        </row>
        <row r="750">
          <cell r="B750" t="str">
            <v>Sub-Saharan Africa</v>
          </cell>
        </row>
        <row r="751">
          <cell r="B751" t="str">
            <v>Sub-Saharan Africa</v>
          </cell>
        </row>
        <row r="752">
          <cell r="B752" t="str">
            <v>Sub-Saharan Africa</v>
          </cell>
        </row>
        <row r="753">
          <cell r="B753" t="str">
            <v>Sub-Saharan Africa</v>
          </cell>
        </row>
        <row r="754">
          <cell r="B754" t="str">
            <v>Sub-Saharan Africa</v>
          </cell>
        </row>
        <row r="755">
          <cell r="B755" t="str">
            <v>Sub-Saharan Africa</v>
          </cell>
        </row>
        <row r="756">
          <cell r="B756" t="str">
            <v>Sub-Saharan Africa</v>
          </cell>
        </row>
        <row r="757">
          <cell r="B757" t="str">
            <v>Sub-Saharan Africa</v>
          </cell>
        </row>
        <row r="758">
          <cell r="B758" t="str">
            <v>Sub-Saharan Africa</v>
          </cell>
        </row>
        <row r="759">
          <cell r="B759" t="str">
            <v>Sub-Saharan Africa</v>
          </cell>
        </row>
        <row r="760">
          <cell r="B760" t="str">
            <v>Sub-Saharan Africa</v>
          </cell>
        </row>
        <row r="761">
          <cell r="B761" t="str">
            <v>Sub-Saharan Africa</v>
          </cell>
        </row>
        <row r="762">
          <cell r="B762" t="str">
            <v>Sub-Saharan Africa</v>
          </cell>
        </row>
        <row r="763">
          <cell r="B763" t="str">
            <v>Sub-Saharan Africa</v>
          </cell>
        </row>
        <row r="764">
          <cell r="B764" t="str">
            <v>Sub-Saharan Africa</v>
          </cell>
        </row>
        <row r="765">
          <cell r="B765" t="str">
            <v>Sub-Saharan Africa</v>
          </cell>
        </row>
        <row r="766">
          <cell r="B766" t="str">
            <v>Sub-Saharan Africa</v>
          </cell>
        </row>
        <row r="767">
          <cell r="B767" t="str">
            <v>Sub-Saharan Africa</v>
          </cell>
        </row>
        <row r="768">
          <cell r="B768" t="str">
            <v>Sub-Saharan Africa</v>
          </cell>
        </row>
        <row r="769">
          <cell r="B769" t="str">
            <v>Sub-Saharan Africa</v>
          </cell>
        </row>
        <row r="770">
          <cell r="B770" t="str">
            <v>Sub-Saharan Africa</v>
          </cell>
        </row>
        <row r="771">
          <cell r="B771" t="str">
            <v>Sub-Saharan Africa</v>
          </cell>
        </row>
        <row r="772">
          <cell r="B772" t="str">
            <v>Latin America &amp; Caribbean</v>
          </cell>
        </row>
        <row r="773">
          <cell r="B773" t="str">
            <v>Latin America &amp; Caribbean</v>
          </cell>
        </row>
        <row r="774">
          <cell r="B774" t="str">
            <v>Latin America &amp; Caribbean</v>
          </cell>
        </row>
        <row r="775">
          <cell r="B775" t="str">
            <v>Latin America &amp; Caribbean</v>
          </cell>
        </row>
        <row r="776">
          <cell r="B776" t="str">
            <v>Latin America &amp; Caribbean</v>
          </cell>
        </row>
        <row r="777">
          <cell r="B777" t="str">
            <v>Latin America &amp; Caribbean</v>
          </cell>
        </row>
        <row r="778">
          <cell r="B778" t="str">
            <v>Latin America &amp; Caribbean</v>
          </cell>
        </row>
        <row r="779">
          <cell r="B779" t="str">
            <v>Latin America &amp; Caribbean</v>
          </cell>
        </row>
        <row r="780">
          <cell r="B780" t="str">
            <v>Latin America &amp; Caribbean</v>
          </cell>
        </row>
        <row r="781">
          <cell r="B781" t="str">
            <v>Latin America &amp; Caribbean</v>
          </cell>
        </row>
        <row r="782">
          <cell r="B782" t="str">
            <v>Latin America &amp; Caribbean</v>
          </cell>
        </row>
        <row r="783">
          <cell r="B783" t="str">
            <v>Latin America &amp; Caribbean</v>
          </cell>
        </row>
        <row r="784">
          <cell r="B784" t="str">
            <v>Latin America &amp; Caribbean</v>
          </cell>
        </row>
        <row r="785">
          <cell r="B785" t="str">
            <v>Latin America &amp; Caribbean</v>
          </cell>
        </row>
        <row r="786">
          <cell r="B786" t="str">
            <v>Latin America &amp; Caribbean</v>
          </cell>
        </row>
        <row r="787">
          <cell r="B787" t="str">
            <v>Latin America &amp; Caribbean</v>
          </cell>
        </row>
        <row r="788">
          <cell r="B788" t="str">
            <v>Latin America &amp; Caribbean</v>
          </cell>
        </row>
        <row r="789">
          <cell r="B789" t="str">
            <v>Latin America &amp; Caribbean</v>
          </cell>
        </row>
        <row r="790">
          <cell r="B790" t="str">
            <v>Latin America &amp; Caribbean</v>
          </cell>
        </row>
        <row r="791">
          <cell r="B791" t="str">
            <v>Latin America &amp; Caribbean</v>
          </cell>
        </row>
        <row r="792">
          <cell r="B792" t="str">
            <v>Latin America &amp; Caribbean</v>
          </cell>
        </row>
        <row r="793">
          <cell r="B793" t="str">
            <v>Latin America &amp; Caribbean</v>
          </cell>
        </row>
        <row r="794">
          <cell r="B794" t="str">
            <v>Latin America &amp; Caribbean</v>
          </cell>
        </row>
        <row r="795">
          <cell r="B795" t="str">
            <v>Latin America &amp; Caribbean</v>
          </cell>
        </row>
        <row r="796">
          <cell r="B796" t="str">
            <v>Latin America &amp; Caribbean</v>
          </cell>
        </row>
        <row r="797">
          <cell r="B797" t="str">
            <v>Latin America &amp; Caribbean</v>
          </cell>
        </row>
        <row r="798">
          <cell r="B798" t="str">
            <v>Latin America &amp; Caribbean</v>
          </cell>
        </row>
        <row r="799">
          <cell r="B799" t="str">
            <v>Latin America &amp; Caribbean</v>
          </cell>
        </row>
        <row r="800">
          <cell r="B800" t="str">
            <v>Latin America &amp; Caribbean</v>
          </cell>
        </row>
        <row r="801">
          <cell r="B801" t="str">
            <v>Latin America &amp; Caribbean</v>
          </cell>
        </row>
        <row r="802">
          <cell r="B802" t="str">
            <v>Latin America &amp; Caribbean</v>
          </cell>
        </row>
        <row r="803">
          <cell r="B803" t="str">
            <v>Latin America &amp; Caribbean</v>
          </cell>
        </row>
        <row r="804">
          <cell r="B804" t="str">
            <v>Latin America &amp; Caribbean</v>
          </cell>
        </row>
        <row r="805">
          <cell r="B805" t="str">
            <v>East Asia &amp; Pacific</v>
          </cell>
        </row>
        <row r="806">
          <cell r="B806" t="str">
            <v>East Asia &amp; Pacific</v>
          </cell>
        </row>
        <row r="807">
          <cell r="B807" t="str">
            <v>East Asia &amp; Pacific</v>
          </cell>
        </row>
        <row r="808">
          <cell r="B808" t="str">
            <v>East Asia &amp; Pacific</v>
          </cell>
        </row>
        <row r="809">
          <cell r="B809" t="str">
            <v>East Asia &amp; Pacific</v>
          </cell>
        </row>
        <row r="810">
          <cell r="B810" t="str">
            <v>East Asia &amp; Pacific</v>
          </cell>
        </row>
        <row r="811">
          <cell r="B811" t="str">
            <v>East Asia &amp; Pacific</v>
          </cell>
        </row>
        <row r="812">
          <cell r="B812" t="str">
            <v>East Asia &amp; Pacific</v>
          </cell>
        </row>
        <row r="813">
          <cell r="B813" t="str">
            <v>East Asia &amp; Pacific</v>
          </cell>
        </row>
        <row r="814">
          <cell r="B814" t="str">
            <v>East Asia &amp; Pacific</v>
          </cell>
        </row>
        <row r="815">
          <cell r="B815" t="str">
            <v>East Asia &amp; Pacific</v>
          </cell>
        </row>
        <row r="816">
          <cell r="B816" t="str">
            <v>Europe &amp; Central Asia</v>
          </cell>
        </row>
        <row r="817">
          <cell r="B817" t="str">
            <v>Europe &amp; Central Asia</v>
          </cell>
        </row>
        <row r="818">
          <cell r="B818" t="str">
            <v>Europe &amp; Central Asia</v>
          </cell>
        </row>
        <row r="819">
          <cell r="B819" t="str">
            <v>Europe &amp; Central Asia</v>
          </cell>
        </row>
        <row r="820">
          <cell r="B820" t="str">
            <v>Europe &amp; Central Asia</v>
          </cell>
        </row>
        <row r="821">
          <cell r="B821" t="str">
            <v>Europe &amp; Central Asia</v>
          </cell>
        </row>
        <row r="822">
          <cell r="B822" t="str">
            <v>Europe &amp; Central Asia</v>
          </cell>
        </row>
        <row r="823">
          <cell r="B823" t="str">
            <v>Europe &amp; Central Asia</v>
          </cell>
        </row>
        <row r="824">
          <cell r="B824" t="str">
            <v>Europe &amp; Central Asia</v>
          </cell>
        </row>
        <row r="825">
          <cell r="B825" t="str">
            <v>Europe &amp; Central Asia</v>
          </cell>
        </row>
        <row r="826">
          <cell r="B826" t="str">
            <v>Europe &amp; Central Asia</v>
          </cell>
        </row>
        <row r="827">
          <cell r="B827" t="str">
            <v>Europe &amp; Central Asia</v>
          </cell>
        </row>
        <row r="828">
          <cell r="B828" t="str">
            <v>Europe &amp; Central Asia</v>
          </cell>
        </row>
        <row r="829">
          <cell r="B829" t="str">
            <v>Europe &amp; Central Asia</v>
          </cell>
        </row>
        <row r="830">
          <cell r="B830" t="str">
            <v>Europe &amp; Central Asia</v>
          </cell>
        </row>
        <row r="831">
          <cell r="B831" t="str">
            <v>Europe &amp; Central Asia</v>
          </cell>
        </row>
        <row r="832">
          <cell r="B832" t="str">
            <v>Europe &amp; Central Asia</v>
          </cell>
        </row>
        <row r="833">
          <cell r="B833" t="str">
            <v>Europe &amp; Central Asia</v>
          </cell>
        </row>
        <row r="834">
          <cell r="B834" t="str">
            <v>Europe &amp; Central Asia</v>
          </cell>
        </row>
        <row r="835">
          <cell r="B835" t="str">
            <v>Europe &amp; Central Asia</v>
          </cell>
        </row>
        <row r="836">
          <cell r="B836" t="str">
            <v>Europe &amp; Central Asia</v>
          </cell>
        </row>
        <row r="837">
          <cell r="B837" t="str">
            <v>Europe &amp; Central Asia</v>
          </cell>
        </row>
        <row r="838">
          <cell r="B838" t="str">
            <v>South Asia</v>
          </cell>
        </row>
        <row r="839">
          <cell r="B839" t="str">
            <v>South Asia</v>
          </cell>
        </row>
        <row r="840">
          <cell r="B840" t="str">
            <v>South Asia</v>
          </cell>
        </row>
        <row r="841">
          <cell r="B841" t="str">
            <v>South Asia</v>
          </cell>
        </row>
        <row r="842">
          <cell r="B842" t="str">
            <v>South Asia</v>
          </cell>
        </row>
        <row r="843">
          <cell r="B843" t="str">
            <v>South Asia</v>
          </cell>
        </row>
        <row r="844">
          <cell r="B844" t="str">
            <v>South Asia</v>
          </cell>
        </row>
        <row r="845">
          <cell r="B845" t="str">
            <v>South Asia</v>
          </cell>
        </row>
        <row r="846">
          <cell r="B846" t="str">
            <v>South Asia</v>
          </cell>
        </row>
        <row r="847">
          <cell r="B847" t="str">
            <v>South Asia</v>
          </cell>
        </row>
        <row r="848">
          <cell r="B848" t="str">
            <v>South Asia</v>
          </cell>
        </row>
        <row r="849">
          <cell r="B849" t="str">
            <v>East Asia &amp; Pacific</v>
          </cell>
        </row>
        <row r="850">
          <cell r="B850" t="str">
            <v>East Asia &amp; Pacific</v>
          </cell>
        </row>
        <row r="851">
          <cell r="B851" t="str">
            <v>East Asia &amp; Pacific</v>
          </cell>
        </row>
        <row r="852">
          <cell r="B852" t="str">
            <v>East Asia &amp; Pacific</v>
          </cell>
        </row>
        <row r="853">
          <cell r="B853" t="str">
            <v>East Asia &amp; Pacific</v>
          </cell>
        </row>
        <row r="854">
          <cell r="B854" t="str">
            <v>East Asia &amp; Pacific</v>
          </cell>
        </row>
        <row r="855">
          <cell r="B855" t="str">
            <v>East Asia &amp; Pacific</v>
          </cell>
        </row>
        <row r="856">
          <cell r="B856" t="str">
            <v>East Asia &amp; Pacific</v>
          </cell>
        </row>
        <row r="857">
          <cell r="B857" t="str">
            <v>East Asia &amp; Pacific</v>
          </cell>
        </row>
        <row r="858">
          <cell r="B858" t="str">
            <v>East Asia &amp; Pacific</v>
          </cell>
        </row>
        <row r="859">
          <cell r="B859" t="str">
            <v>East Asia &amp; Pacific</v>
          </cell>
        </row>
        <row r="860">
          <cell r="B860" t="str">
            <v>Middle East &amp; North Africa</v>
          </cell>
        </row>
        <row r="861">
          <cell r="B861" t="str">
            <v>Middle East &amp; North Africa</v>
          </cell>
        </row>
        <row r="862">
          <cell r="B862" t="str">
            <v>Middle East &amp; North Africa</v>
          </cell>
        </row>
        <row r="863">
          <cell r="B863" t="str">
            <v>Middle East &amp; North Africa</v>
          </cell>
        </row>
        <row r="864">
          <cell r="B864" t="str">
            <v>Middle East &amp; North Africa</v>
          </cell>
        </row>
        <row r="865">
          <cell r="B865" t="str">
            <v>Middle East &amp; North Africa</v>
          </cell>
        </row>
        <row r="866">
          <cell r="B866" t="str">
            <v>Middle East &amp; North Africa</v>
          </cell>
        </row>
        <row r="867">
          <cell r="B867" t="str">
            <v>Middle East &amp; North Africa</v>
          </cell>
        </row>
        <row r="868">
          <cell r="B868" t="str">
            <v>Middle East &amp; North Africa</v>
          </cell>
        </row>
        <row r="869">
          <cell r="B869" t="str">
            <v>Middle East &amp; North Africa</v>
          </cell>
        </row>
        <row r="870">
          <cell r="B870" t="str">
            <v>Middle East &amp; North Africa</v>
          </cell>
        </row>
        <row r="871">
          <cell r="B871" t="str">
            <v>Middle East &amp; North Africa</v>
          </cell>
        </row>
        <row r="872">
          <cell r="B872" t="str">
            <v>Middle East &amp; North Africa</v>
          </cell>
        </row>
        <row r="873">
          <cell r="B873" t="str">
            <v>Middle East &amp; North Africa</v>
          </cell>
        </row>
        <row r="874">
          <cell r="B874" t="str">
            <v>Middle East &amp; North Africa</v>
          </cell>
        </row>
        <row r="875">
          <cell r="B875" t="str">
            <v>Middle East &amp; North Africa</v>
          </cell>
        </row>
        <row r="876">
          <cell r="B876" t="str">
            <v>Middle East &amp; North Africa</v>
          </cell>
        </row>
        <row r="877">
          <cell r="B877" t="str">
            <v>Middle East &amp; North Africa</v>
          </cell>
        </row>
        <row r="878">
          <cell r="B878" t="str">
            <v>Middle East &amp; North Africa</v>
          </cell>
        </row>
        <row r="879">
          <cell r="B879" t="str">
            <v>Middle East &amp; North Africa</v>
          </cell>
        </row>
        <row r="880">
          <cell r="B880" t="str">
            <v>Middle East &amp; North Africa</v>
          </cell>
        </row>
        <row r="881">
          <cell r="B881" t="str">
            <v>Middle East &amp; North Africa</v>
          </cell>
        </row>
        <row r="882">
          <cell r="B882" t="str">
            <v>Europe &amp; Central Asia</v>
          </cell>
        </row>
        <row r="883">
          <cell r="B883" t="str">
            <v>Europe &amp; Central Asia</v>
          </cell>
        </row>
        <row r="884">
          <cell r="B884" t="str">
            <v>Europe &amp; Central Asia</v>
          </cell>
        </row>
        <row r="885">
          <cell r="B885" t="str">
            <v>Europe &amp; Central Asia</v>
          </cell>
        </row>
        <row r="886">
          <cell r="B886" t="str">
            <v>Europe &amp; Central Asia</v>
          </cell>
        </row>
        <row r="887">
          <cell r="B887" t="str">
            <v>Europe &amp; Central Asia</v>
          </cell>
        </row>
        <row r="888">
          <cell r="B888" t="str">
            <v>Europe &amp; Central Asia</v>
          </cell>
        </row>
        <row r="889">
          <cell r="B889" t="str">
            <v>Europe &amp; Central Asia</v>
          </cell>
        </row>
        <row r="890">
          <cell r="B890" t="str">
            <v>Europe &amp; Central Asia</v>
          </cell>
        </row>
        <row r="891">
          <cell r="B891" t="str">
            <v>Europe &amp; Central Asia</v>
          </cell>
        </row>
        <row r="892">
          <cell r="B892" t="str">
            <v>Europe &amp; Central Asia</v>
          </cell>
        </row>
        <row r="893">
          <cell r="B893" t="str">
            <v>Middle East &amp; North Africa</v>
          </cell>
        </row>
        <row r="894">
          <cell r="B894" t="str">
            <v>Middle East &amp; North Africa</v>
          </cell>
        </row>
        <row r="895">
          <cell r="B895" t="str">
            <v>Middle East &amp; North Africa</v>
          </cell>
        </row>
        <row r="896">
          <cell r="B896" t="str">
            <v>Middle East &amp; North Africa</v>
          </cell>
        </row>
        <row r="897">
          <cell r="B897" t="str">
            <v>Middle East &amp; North Africa</v>
          </cell>
        </row>
        <row r="898">
          <cell r="B898" t="str">
            <v>Middle East &amp; North Africa</v>
          </cell>
        </row>
        <row r="899">
          <cell r="B899" t="str">
            <v>Middle East &amp; North Africa</v>
          </cell>
        </row>
        <row r="900">
          <cell r="B900" t="str">
            <v>Middle East &amp; North Africa</v>
          </cell>
        </row>
        <row r="901">
          <cell r="B901" t="str">
            <v>Middle East &amp; North Africa</v>
          </cell>
        </row>
        <row r="902">
          <cell r="B902" t="str">
            <v>Middle East &amp; North Africa</v>
          </cell>
        </row>
        <row r="903">
          <cell r="B903" t="str">
            <v>Middle East &amp; North Africa</v>
          </cell>
        </row>
        <row r="904">
          <cell r="B904" t="str">
            <v>Europe &amp; Central Asia</v>
          </cell>
        </row>
        <row r="905">
          <cell r="B905" t="str">
            <v>Europe &amp; Central Asia</v>
          </cell>
        </row>
        <row r="906">
          <cell r="B906" t="str">
            <v>Europe &amp; Central Asia</v>
          </cell>
        </row>
        <row r="907">
          <cell r="B907" t="str">
            <v>Europe &amp; Central Asia</v>
          </cell>
        </row>
        <row r="908">
          <cell r="B908" t="str">
            <v>Europe &amp; Central Asia</v>
          </cell>
        </row>
        <row r="909">
          <cell r="B909" t="str">
            <v>Europe &amp; Central Asia</v>
          </cell>
        </row>
        <row r="910">
          <cell r="B910" t="str">
            <v>Europe &amp; Central Asia</v>
          </cell>
        </row>
        <row r="911">
          <cell r="B911" t="str">
            <v>Europe &amp; Central Asia</v>
          </cell>
        </row>
        <row r="912">
          <cell r="B912" t="str">
            <v>Europe &amp; Central Asia</v>
          </cell>
        </row>
        <row r="913">
          <cell r="B913" t="str">
            <v>Europe &amp; Central Asia</v>
          </cell>
        </row>
        <row r="914">
          <cell r="B914" t="str">
            <v>Europe &amp; Central Asia</v>
          </cell>
        </row>
        <row r="915">
          <cell r="B915" t="str">
            <v>Latin America &amp; Caribbean</v>
          </cell>
        </row>
        <row r="916">
          <cell r="B916" t="str">
            <v>Latin America &amp; Caribbean</v>
          </cell>
        </row>
        <row r="917">
          <cell r="B917" t="str">
            <v>Latin America &amp; Caribbean</v>
          </cell>
        </row>
        <row r="918">
          <cell r="B918" t="str">
            <v>Latin America &amp; Caribbean</v>
          </cell>
        </row>
        <row r="919">
          <cell r="B919" t="str">
            <v>Latin America &amp; Caribbean</v>
          </cell>
        </row>
        <row r="920">
          <cell r="B920" t="str">
            <v>Latin America &amp; Caribbean</v>
          </cell>
        </row>
        <row r="921">
          <cell r="B921" t="str">
            <v>Latin America &amp; Caribbean</v>
          </cell>
        </row>
        <row r="922">
          <cell r="B922" t="str">
            <v>Latin America &amp; Caribbean</v>
          </cell>
        </row>
        <row r="923">
          <cell r="B923" t="str">
            <v>Latin America &amp; Caribbean</v>
          </cell>
        </row>
        <row r="924">
          <cell r="B924" t="str">
            <v>Latin America &amp; Caribbean</v>
          </cell>
        </row>
        <row r="925">
          <cell r="B925" t="str">
            <v>Latin America &amp; Caribbean</v>
          </cell>
        </row>
        <row r="926">
          <cell r="B926" t="str">
            <v>East Asia &amp; Pacific</v>
          </cell>
        </row>
        <row r="927">
          <cell r="B927" t="str">
            <v>East Asia &amp; Pacific</v>
          </cell>
        </row>
        <row r="928">
          <cell r="B928" t="str">
            <v>East Asia &amp; Pacific</v>
          </cell>
        </row>
        <row r="929">
          <cell r="B929" t="str">
            <v>East Asia &amp; Pacific</v>
          </cell>
        </row>
        <row r="930">
          <cell r="B930" t="str">
            <v>East Asia &amp; Pacific</v>
          </cell>
        </row>
        <row r="931">
          <cell r="B931" t="str">
            <v>East Asia &amp; Pacific</v>
          </cell>
        </row>
        <row r="932">
          <cell r="B932" t="str">
            <v>East Asia &amp; Pacific</v>
          </cell>
        </row>
        <row r="933">
          <cell r="B933" t="str">
            <v>East Asia &amp; Pacific</v>
          </cell>
        </row>
        <row r="934">
          <cell r="B934" t="str">
            <v>East Asia &amp; Pacific</v>
          </cell>
        </row>
        <row r="935">
          <cell r="B935" t="str">
            <v>East Asia &amp; Pacific</v>
          </cell>
        </row>
        <row r="936">
          <cell r="B936" t="str">
            <v>East Asia &amp; Pacific</v>
          </cell>
        </row>
        <row r="937">
          <cell r="B937" t="str">
            <v>Middle East &amp; North Africa</v>
          </cell>
        </row>
        <row r="938">
          <cell r="B938" t="str">
            <v>Middle East &amp; North Africa</v>
          </cell>
        </row>
        <row r="939">
          <cell r="B939" t="str">
            <v>Middle East &amp; North Africa</v>
          </cell>
        </row>
        <row r="940">
          <cell r="B940" t="str">
            <v>Middle East &amp; North Africa</v>
          </cell>
        </row>
        <row r="941">
          <cell r="B941" t="str">
            <v>Middle East &amp; North Africa</v>
          </cell>
        </row>
        <row r="942">
          <cell r="B942" t="str">
            <v>Middle East &amp; North Africa</v>
          </cell>
        </row>
        <row r="943">
          <cell r="B943" t="str">
            <v>Middle East &amp; North Africa</v>
          </cell>
        </row>
        <row r="944">
          <cell r="B944" t="str">
            <v>Middle East &amp; North Africa</v>
          </cell>
        </row>
        <row r="945">
          <cell r="B945" t="str">
            <v>Middle East &amp; North Africa</v>
          </cell>
        </row>
        <row r="946">
          <cell r="B946" t="str">
            <v>Middle East &amp; North Africa</v>
          </cell>
        </row>
        <row r="947">
          <cell r="B947" t="str">
            <v>Middle East &amp; North Africa</v>
          </cell>
        </row>
        <row r="948">
          <cell r="B948" t="str">
            <v>Europe &amp; Central Asia</v>
          </cell>
        </row>
        <row r="949">
          <cell r="B949" t="str">
            <v>Europe &amp; Central Asia</v>
          </cell>
        </row>
        <row r="950">
          <cell r="B950" t="str">
            <v>Europe &amp; Central Asia</v>
          </cell>
        </row>
        <row r="951">
          <cell r="B951" t="str">
            <v>Europe &amp; Central Asia</v>
          </cell>
        </row>
        <row r="952">
          <cell r="B952" t="str">
            <v>Europe &amp; Central Asia</v>
          </cell>
        </row>
        <row r="953">
          <cell r="B953" t="str">
            <v>Europe &amp; Central Asia</v>
          </cell>
        </row>
        <row r="954">
          <cell r="B954" t="str">
            <v>Europe &amp; Central Asia</v>
          </cell>
        </row>
        <row r="955">
          <cell r="B955" t="str">
            <v>Europe &amp; Central Asia</v>
          </cell>
        </row>
        <row r="956">
          <cell r="B956" t="str">
            <v>Europe &amp; Central Asia</v>
          </cell>
        </row>
        <row r="957">
          <cell r="B957" t="str">
            <v>Europe &amp; Central Asia</v>
          </cell>
        </row>
        <row r="958">
          <cell r="B958" t="str">
            <v>Europe &amp; Central Asia</v>
          </cell>
        </row>
        <row r="959">
          <cell r="B959" t="str">
            <v>Sub-Saharan Africa</v>
          </cell>
        </row>
        <row r="960">
          <cell r="B960" t="str">
            <v>Sub-Saharan Africa</v>
          </cell>
        </row>
        <row r="961">
          <cell r="B961" t="str">
            <v>Sub-Saharan Africa</v>
          </cell>
        </row>
        <row r="962">
          <cell r="B962" t="str">
            <v>Sub-Saharan Africa</v>
          </cell>
        </row>
        <row r="963">
          <cell r="B963" t="str">
            <v>Sub-Saharan Africa</v>
          </cell>
        </row>
        <row r="964">
          <cell r="B964" t="str">
            <v>Sub-Saharan Africa</v>
          </cell>
        </row>
        <row r="965">
          <cell r="B965" t="str">
            <v>Sub-Saharan Africa</v>
          </cell>
        </row>
        <row r="966">
          <cell r="B966" t="str">
            <v>Sub-Saharan Africa</v>
          </cell>
        </row>
        <row r="967">
          <cell r="B967" t="str">
            <v>Sub-Saharan Africa</v>
          </cell>
        </row>
        <row r="968">
          <cell r="B968" t="str">
            <v>Sub-Saharan Africa</v>
          </cell>
        </row>
        <row r="969">
          <cell r="B969" t="str">
            <v>Sub-Saharan Africa</v>
          </cell>
        </row>
        <row r="970">
          <cell r="B970" t="str">
            <v>East Asia &amp; Pacific</v>
          </cell>
        </row>
        <row r="971">
          <cell r="B971" t="str">
            <v>East Asia &amp; Pacific</v>
          </cell>
        </row>
        <row r="972">
          <cell r="B972" t="str">
            <v>East Asia &amp; Pacific</v>
          </cell>
        </row>
        <row r="973">
          <cell r="B973" t="str">
            <v>East Asia &amp; Pacific</v>
          </cell>
        </row>
        <row r="974">
          <cell r="B974" t="str">
            <v>East Asia &amp; Pacific</v>
          </cell>
        </row>
        <row r="975">
          <cell r="B975" t="str">
            <v>East Asia &amp; Pacific</v>
          </cell>
        </row>
        <row r="976">
          <cell r="B976" t="str">
            <v>East Asia &amp; Pacific</v>
          </cell>
        </row>
        <row r="977">
          <cell r="B977" t="str">
            <v>East Asia &amp; Pacific</v>
          </cell>
        </row>
        <row r="978">
          <cell r="B978" t="str">
            <v>East Asia &amp; Pacific</v>
          </cell>
        </row>
        <row r="979">
          <cell r="B979" t="str">
            <v>East Asia &amp; Pacific</v>
          </cell>
        </row>
        <row r="980">
          <cell r="B980" t="str">
            <v>East Asia &amp; Pacific</v>
          </cell>
        </row>
        <row r="981">
          <cell r="B981" t="str">
            <v>East Asia &amp; Pacific</v>
          </cell>
        </row>
        <row r="982">
          <cell r="B982" t="str">
            <v>East Asia &amp; Pacific</v>
          </cell>
        </row>
        <row r="983">
          <cell r="B983" t="str">
            <v>East Asia &amp; Pacific</v>
          </cell>
        </row>
        <row r="984">
          <cell r="B984" t="str">
            <v>East Asia &amp; Pacific</v>
          </cell>
        </row>
        <row r="985">
          <cell r="B985" t="str">
            <v>East Asia &amp; Pacific</v>
          </cell>
        </row>
        <row r="986">
          <cell r="B986" t="str">
            <v>East Asia &amp; Pacific</v>
          </cell>
        </row>
        <row r="987">
          <cell r="B987" t="str">
            <v>East Asia &amp; Pacific</v>
          </cell>
        </row>
        <row r="988">
          <cell r="B988" t="str">
            <v>East Asia &amp; Pacific</v>
          </cell>
        </row>
        <row r="989">
          <cell r="B989" t="str">
            <v>East Asia &amp; Pacific</v>
          </cell>
        </row>
        <row r="990">
          <cell r="B990" t="str">
            <v>East Asia &amp; Pacific</v>
          </cell>
        </row>
        <row r="991">
          <cell r="B991" t="str">
            <v>East Asia &amp; Pacific</v>
          </cell>
        </row>
        <row r="992">
          <cell r="B992" t="str">
            <v>Europe &amp; Central Asia</v>
          </cell>
        </row>
        <row r="993">
          <cell r="B993" t="str">
            <v>Europe &amp; Central Asia</v>
          </cell>
        </row>
        <row r="994">
          <cell r="B994" t="str">
            <v>Europe &amp; Central Asia</v>
          </cell>
        </row>
        <row r="995">
          <cell r="B995" t="str">
            <v>Europe &amp; Central Asia</v>
          </cell>
        </row>
        <row r="996">
          <cell r="B996" t="str">
            <v>Europe &amp; Central Asia</v>
          </cell>
        </row>
        <row r="997">
          <cell r="B997" t="str">
            <v>Europe &amp; Central Asia</v>
          </cell>
        </row>
        <row r="998">
          <cell r="B998" t="str">
            <v>Europe &amp; Central Asia</v>
          </cell>
        </row>
        <row r="999">
          <cell r="B999" t="str">
            <v>Europe &amp; Central Asia</v>
          </cell>
        </row>
        <row r="1000">
          <cell r="B1000" t="str">
            <v>Europe &amp; Central Asia</v>
          </cell>
        </row>
        <row r="1001">
          <cell r="B1001" t="str">
            <v>Europe &amp; Central Asia</v>
          </cell>
        </row>
        <row r="1002">
          <cell r="B1002" t="str">
            <v>Europe &amp; Central Asia</v>
          </cell>
        </row>
        <row r="1003">
          <cell r="B1003" t="str">
            <v>Middle East &amp; North Africa</v>
          </cell>
        </row>
        <row r="1004">
          <cell r="B1004" t="str">
            <v>Middle East &amp; North Africa</v>
          </cell>
        </row>
        <row r="1005">
          <cell r="B1005" t="str">
            <v>Middle East &amp; North Africa</v>
          </cell>
        </row>
        <row r="1006">
          <cell r="B1006" t="str">
            <v>Middle East &amp; North Africa</v>
          </cell>
        </row>
        <row r="1007">
          <cell r="B1007" t="str">
            <v>Middle East &amp; North Africa</v>
          </cell>
        </row>
        <row r="1008">
          <cell r="B1008" t="str">
            <v>Middle East &amp; North Africa</v>
          </cell>
        </row>
        <row r="1009">
          <cell r="B1009" t="str">
            <v>Middle East &amp; North Africa</v>
          </cell>
        </row>
        <row r="1010">
          <cell r="B1010" t="str">
            <v>Middle East &amp; North Africa</v>
          </cell>
        </row>
        <row r="1011">
          <cell r="B1011" t="str">
            <v>Middle East &amp; North Africa</v>
          </cell>
        </row>
        <row r="1012">
          <cell r="B1012" t="str">
            <v>Middle East &amp; North Africa</v>
          </cell>
        </row>
        <row r="1013">
          <cell r="B1013" t="str">
            <v>Middle East &amp; North Africa</v>
          </cell>
        </row>
        <row r="1014">
          <cell r="B1014" t="str">
            <v>Europe &amp; Central Asia</v>
          </cell>
        </row>
        <row r="1015">
          <cell r="B1015" t="str">
            <v>Europe &amp; Central Asia</v>
          </cell>
        </row>
        <row r="1016">
          <cell r="B1016" t="str">
            <v>Europe &amp; Central Asia</v>
          </cell>
        </row>
        <row r="1017">
          <cell r="B1017" t="str">
            <v>Europe &amp; Central Asia</v>
          </cell>
        </row>
        <row r="1018">
          <cell r="B1018" t="str">
            <v>Europe &amp; Central Asia</v>
          </cell>
        </row>
        <row r="1019">
          <cell r="B1019" t="str">
            <v>Europe &amp; Central Asia</v>
          </cell>
        </row>
        <row r="1020">
          <cell r="B1020" t="str">
            <v>Europe &amp; Central Asia</v>
          </cell>
        </row>
        <row r="1021">
          <cell r="B1021" t="str">
            <v>Europe &amp; Central Asia</v>
          </cell>
        </row>
        <row r="1022">
          <cell r="B1022" t="str">
            <v>Europe &amp; Central Asia</v>
          </cell>
        </row>
        <row r="1023">
          <cell r="B1023" t="str">
            <v>Europe &amp; Central Asia</v>
          </cell>
        </row>
        <row r="1024">
          <cell r="B1024" t="str">
            <v>Europe &amp; Central Asia</v>
          </cell>
        </row>
        <row r="1025">
          <cell r="B1025" t="str">
            <v>East Asia &amp; Pacific</v>
          </cell>
        </row>
        <row r="1026">
          <cell r="B1026" t="str">
            <v>East Asia &amp; Pacific</v>
          </cell>
        </row>
        <row r="1027">
          <cell r="B1027" t="str">
            <v>East Asia &amp; Pacific</v>
          </cell>
        </row>
        <row r="1028">
          <cell r="B1028" t="str">
            <v>East Asia &amp; Pacific</v>
          </cell>
        </row>
        <row r="1029">
          <cell r="B1029" t="str">
            <v>East Asia &amp; Pacific</v>
          </cell>
        </row>
        <row r="1030">
          <cell r="B1030" t="str">
            <v>East Asia &amp; Pacific</v>
          </cell>
        </row>
        <row r="1031">
          <cell r="B1031" t="str">
            <v>East Asia &amp; Pacific</v>
          </cell>
        </row>
        <row r="1032">
          <cell r="B1032" t="str">
            <v>East Asia &amp; Pacific</v>
          </cell>
        </row>
        <row r="1033">
          <cell r="B1033" t="str">
            <v>East Asia &amp; Pacific</v>
          </cell>
        </row>
        <row r="1034">
          <cell r="B1034" t="str">
            <v>East Asia &amp; Pacific</v>
          </cell>
        </row>
        <row r="1035">
          <cell r="B1035" t="str">
            <v>East Asia &amp; Pacific</v>
          </cell>
        </row>
        <row r="1036">
          <cell r="B1036" t="str">
            <v>Europe &amp; Central Asia</v>
          </cell>
        </row>
        <row r="1037">
          <cell r="B1037" t="str">
            <v>Europe &amp; Central Asia</v>
          </cell>
        </row>
        <row r="1038">
          <cell r="B1038" t="str">
            <v>Europe &amp; Central Asia</v>
          </cell>
        </row>
        <row r="1039">
          <cell r="B1039" t="str">
            <v>Europe &amp; Central Asia</v>
          </cell>
        </row>
        <row r="1040">
          <cell r="B1040" t="str">
            <v>Europe &amp; Central Asia</v>
          </cell>
        </row>
        <row r="1041">
          <cell r="B1041" t="str">
            <v>Europe &amp; Central Asia</v>
          </cell>
        </row>
        <row r="1042">
          <cell r="B1042" t="str">
            <v>Europe &amp; Central Asia</v>
          </cell>
        </row>
        <row r="1043">
          <cell r="B1043" t="str">
            <v>Europe &amp; Central Asia</v>
          </cell>
        </row>
        <row r="1044">
          <cell r="B1044" t="str">
            <v>Europe &amp; Central Asia</v>
          </cell>
        </row>
        <row r="1045">
          <cell r="B1045" t="str">
            <v>Europe &amp; Central Asia</v>
          </cell>
        </row>
        <row r="1046">
          <cell r="B1046" t="str">
            <v>Europe &amp; Central Asia</v>
          </cell>
        </row>
        <row r="1047">
          <cell r="B1047" t="str">
            <v>Middle East &amp; North Africa</v>
          </cell>
        </row>
        <row r="1048">
          <cell r="B1048" t="str">
            <v>Middle East &amp; North Africa</v>
          </cell>
        </row>
        <row r="1049">
          <cell r="B1049" t="str">
            <v>Middle East &amp; North Africa</v>
          </cell>
        </row>
        <row r="1050">
          <cell r="B1050" t="str">
            <v>Middle East &amp; North Africa</v>
          </cell>
        </row>
        <row r="1051">
          <cell r="B1051" t="str">
            <v>Middle East &amp; North Africa</v>
          </cell>
        </row>
        <row r="1052">
          <cell r="B1052" t="str">
            <v>Middle East &amp; North Africa</v>
          </cell>
        </row>
        <row r="1053">
          <cell r="B1053" t="str">
            <v>Middle East &amp; North Africa</v>
          </cell>
        </row>
        <row r="1054">
          <cell r="B1054" t="str">
            <v>Middle East &amp; North Africa</v>
          </cell>
        </row>
        <row r="1055">
          <cell r="B1055" t="str">
            <v>Middle East &amp; North Africa</v>
          </cell>
        </row>
        <row r="1056">
          <cell r="B1056" t="str">
            <v>Middle East &amp; North Africa</v>
          </cell>
        </row>
        <row r="1057">
          <cell r="B1057" t="str">
            <v>Middle East &amp; North Africa</v>
          </cell>
        </row>
        <row r="1058">
          <cell r="B1058" t="str">
            <v>Sub-Saharan Africa</v>
          </cell>
        </row>
        <row r="1059">
          <cell r="B1059" t="str">
            <v>Sub-Saharan Africa</v>
          </cell>
        </row>
        <row r="1060">
          <cell r="B1060" t="str">
            <v>Sub-Saharan Africa</v>
          </cell>
        </row>
        <row r="1061">
          <cell r="B1061" t="str">
            <v>Sub-Saharan Africa</v>
          </cell>
        </row>
        <row r="1062">
          <cell r="B1062" t="str">
            <v>Sub-Saharan Africa</v>
          </cell>
        </row>
        <row r="1063">
          <cell r="B1063" t="str">
            <v>Sub-Saharan Africa</v>
          </cell>
        </row>
        <row r="1064">
          <cell r="B1064" t="str">
            <v>Sub-Saharan Africa</v>
          </cell>
        </row>
        <row r="1065">
          <cell r="B1065" t="str">
            <v>Sub-Saharan Africa</v>
          </cell>
        </row>
        <row r="1066">
          <cell r="B1066" t="str">
            <v>Sub-Saharan Africa</v>
          </cell>
        </row>
        <row r="1067">
          <cell r="B1067" t="str">
            <v>Sub-Saharan Africa</v>
          </cell>
        </row>
        <row r="1068">
          <cell r="B1068" t="str">
            <v>Sub-Saharan Africa</v>
          </cell>
        </row>
        <row r="1069">
          <cell r="B1069" t="str">
            <v>Sub-Saharan Africa</v>
          </cell>
        </row>
        <row r="1070">
          <cell r="B1070" t="str">
            <v>Sub-Saharan Africa</v>
          </cell>
        </row>
        <row r="1071">
          <cell r="B1071" t="str">
            <v>Sub-Saharan Africa</v>
          </cell>
        </row>
        <row r="1072">
          <cell r="B1072" t="str">
            <v>Sub-Saharan Africa</v>
          </cell>
        </row>
        <row r="1073">
          <cell r="B1073" t="str">
            <v>Sub-Saharan Africa</v>
          </cell>
        </row>
        <row r="1074">
          <cell r="B1074" t="str">
            <v>Sub-Saharan Africa</v>
          </cell>
        </row>
        <row r="1075">
          <cell r="B1075" t="str">
            <v>Sub-Saharan Africa</v>
          </cell>
        </row>
        <row r="1076">
          <cell r="B1076" t="str">
            <v>Sub-Saharan Africa</v>
          </cell>
        </row>
        <row r="1077">
          <cell r="B1077" t="str">
            <v>Sub-Saharan Africa</v>
          </cell>
        </row>
        <row r="1078">
          <cell r="B1078" t="str">
            <v>Sub-Saharan Africa</v>
          </cell>
        </row>
        <row r="1079">
          <cell r="B1079" t="str">
            <v>Sub-Saharan Africa</v>
          </cell>
        </row>
        <row r="1080">
          <cell r="B1080" t="str">
            <v>Middle East &amp; North Africa</v>
          </cell>
        </row>
        <row r="1081">
          <cell r="B1081" t="str">
            <v>Middle East &amp; North Africa</v>
          </cell>
        </row>
        <row r="1082">
          <cell r="B1082" t="str">
            <v>Middle East &amp; North Africa</v>
          </cell>
        </row>
        <row r="1083">
          <cell r="B1083" t="str">
            <v>Middle East &amp; North Africa</v>
          </cell>
        </row>
        <row r="1084">
          <cell r="B1084" t="str">
            <v>Middle East &amp; North Africa</v>
          </cell>
        </row>
        <row r="1085">
          <cell r="B1085" t="str">
            <v>Middle East &amp; North Africa</v>
          </cell>
        </row>
        <row r="1086">
          <cell r="B1086" t="str">
            <v>Middle East &amp; North Africa</v>
          </cell>
        </row>
        <row r="1087">
          <cell r="B1087" t="str">
            <v>Middle East &amp; North Africa</v>
          </cell>
        </row>
        <row r="1088">
          <cell r="B1088" t="str">
            <v>Middle East &amp; North Africa</v>
          </cell>
        </row>
        <row r="1089">
          <cell r="B1089" t="str">
            <v>Middle East &amp; North Africa</v>
          </cell>
        </row>
        <row r="1090">
          <cell r="B1090" t="str">
            <v>Middle East &amp; North Africa</v>
          </cell>
        </row>
        <row r="1091">
          <cell r="B1091" t="str">
            <v>Europe &amp; Central Asia</v>
          </cell>
        </row>
        <row r="1092">
          <cell r="B1092" t="str">
            <v>Europe &amp; Central Asia</v>
          </cell>
        </row>
        <row r="1093">
          <cell r="B1093" t="str">
            <v>Europe &amp; Central Asia</v>
          </cell>
        </row>
        <row r="1094">
          <cell r="B1094" t="str">
            <v>Europe &amp; Central Asia</v>
          </cell>
        </row>
        <row r="1095">
          <cell r="B1095" t="str">
            <v>Europe &amp; Central Asia</v>
          </cell>
        </row>
        <row r="1096">
          <cell r="B1096" t="str">
            <v>Europe &amp; Central Asia</v>
          </cell>
        </row>
        <row r="1097">
          <cell r="B1097" t="str">
            <v>Europe &amp; Central Asia</v>
          </cell>
        </row>
        <row r="1098">
          <cell r="B1098" t="str">
            <v>Europe &amp; Central Asia</v>
          </cell>
        </row>
        <row r="1099">
          <cell r="B1099" t="str">
            <v>Europe &amp; Central Asia</v>
          </cell>
        </row>
        <row r="1100">
          <cell r="B1100" t="str">
            <v>Europe &amp; Central Asia</v>
          </cell>
        </row>
        <row r="1101">
          <cell r="B1101" t="str">
            <v>Europe &amp; Central Asia</v>
          </cell>
        </row>
        <row r="1102">
          <cell r="B1102" t="str">
            <v>Europe &amp; Central Asia</v>
          </cell>
        </row>
        <row r="1103">
          <cell r="B1103" t="str">
            <v>Europe &amp; Central Asia</v>
          </cell>
        </row>
        <row r="1104">
          <cell r="B1104" t="str">
            <v>Europe &amp; Central Asia</v>
          </cell>
        </row>
        <row r="1105">
          <cell r="B1105" t="str">
            <v>Europe &amp; Central Asia</v>
          </cell>
        </row>
        <row r="1106">
          <cell r="B1106" t="str">
            <v>Europe &amp; Central Asia</v>
          </cell>
        </row>
        <row r="1107">
          <cell r="B1107" t="str">
            <v>Europe &amp; Central Asia</v>
          </cell>
        </row>
        <row r="1108">
          <cell r="B1108" t="str">
            <v>Europe &amp; Central Asia</v>
          </cell>
        </row>
        <row r="1109">
          <cell r="B1109" t="str">
            <v>Europe &amp; Central Asia</v>
          </cell>
        </row>
        <row r="1110">
          <cell r="B1110" t="str">
            <v>Europe &amp; Central Asia</v>
          </cell>
        </row>
        <row r="1111">
          <cell r="B1111" t="str">
            <v>Europe &amp; Central Asia</v>
          </cell>
        </row>
        <row r="1112">
          <cell r="B1112" t="str">
            <v>Europe &amp; Central Asia</v>
          </cell>
        </row>
        <row r="1113">
          <cell r="B1113" t="str">
            <v>East Asia &amp; Pacific</v>
          </cell>
        </row>
        <row r="1114">
          <cell r="B1114" t="str">
            <v>East Asia &amp; Pacific</v>
          </cell>
        </row>
        <row r="1115">
          <cell r="B1115" t="str">
            <v>East Asia &amp; Pacific</v>
          </cell>
        </row>
        <row r="1116">
          <cell r="B1116" t="str">
            <v>East Asia &amp; Pacific</v>
          </cell>
        </row>
        <row r="1117">
          <cell r="B1117" t="str">
            <v>East Asia &amp; Pacific</v>
          </cell>
        </row>
        <row r="1118">
          <cell r="B1118" t="str">
            <v>East Asia &amp; Pacific</v>
          </cell>
        </row>
        <row r="1119">
          <cell r="B1119" t="str">
            <v>East Asia &amp; Pacific</v>
          </cell>
        </row>
        <row r="1120">
          <cell r="B1120" t="str">
            <v>East Asia &amp; Pacific</v>
          </cell>
        </row>
        <row r="1121">
          <cell r="B1121" t="str">
            <v>East Asia &amp; Pacific</v>
          </cell>
        </row>
        <row r="1122">
          <cell r="B1122" t="str">
            <v>East Asia &amp; Pacific</v>
          </cell>
        </row>
        <row r="1123">
          <cell r="B1123" t="str">
            <v>East Asia &amp; Pacific</v>
          </cell>
        </row>
        <row r="1124">
          <cell r="B1124" t="str">
            <v>Europe &amp; Central Asia</v>
          </cell>
        </row>
        <row r="1125">
          <cell r="B1125" t="str">
            <v>Europe &amp; Central Asia</v>
          </cell>
        </row>
        <row r="1126">
          <cell r="B1126" t="str">
            <v>Europe &amp; Central Asia</v>
          </cell>
        </row>
        <row r="1127">
          <cell r="B1127" t="str">
            <v>Europe &amp; Central Asia</v>
          </cell>
        </row>
        <row r="1128">
          <cell r="B1128" t="str">
            <v>Europe &amp; Central Asia</v>
          </cell>
        </row>
        <row r="1129">
          <cell r="B1129" t="str">
            <v>Europe &amp; Central Asia</v>
          </cell>
        </row>
        <row r="1130">
          <cell r="B1130" t="str">
            <v>Europe &amp; Central Asia</v>
          </cell>
        </row>
        <row r="1131">
          <cell r="B1131" t="str">
            <v>Europe &amp; Central Asia</v>
          </cell>
        </row>
        <row r="1132">
          <cell r="B1132" t="str">
            <v>Europe &amp; Central Asia</v>
          </cell>
        </row>
        <row r="1133">
          <cell r="B1133" t="str">
            <v>Europe &amp; Central Asia</v>
          </cell>
        </row>
        <row r="1134">
          <cell r="B1134" t="str">
            <v>Europe &amp; Central Asia</v>
          </cell>
        </row>
        <row r="1135">
          <cell r="B1135" t="str">
            <v>Sub-Saharan Africa</v>
          </cell>
        </row>
        <row r="1136">
          <cell r="B1136" t="str">
            <v>Sub-Saharan Africa</v>
          </cell>
        </row>
        <row r="1137">
          <cell r="B1137" t="str">
            <v>Sub-Saharan Africa</v>
          </cell>
        </row>
        <row r="1138">
          <cell r="B1138" t="str">
            <v>Sub-Saharan Africa</v>
          </cell>
        </row>
        <row r="1139">
          <cell r="B1139" t="str">
            <v>Sub-Saharan Africa</v>
          </cell>
        </row>
        <row r="1140">
          <cell r="B1140" t="str">
            <v>Sub-Saharan Africa</v>
          </cell>
        </row>
        <row r="1141">
          <cell r="B1141" t="str">
            <v>Sub-Saharan Africa</v>
          </cell>
        </row>
        <row r="1142">
          <cell r="B1142" t="str">
            <v>Sub-Saharan Africa</v>
          </cell>
        </row>
        <row r="1143">
          <cell r="B1143" t="str">
            <v>Sub-Saharan Africa</v>
          </cell>
        </row>
        <row r="1144">
          <cell r="B1144" t="str">
            <v>Sub-Saharan Africa</v>
          </cell>
        </row>
        <row r="1145">
          <cell r="B1145" t="str">
            <v>Sub-Saharan Africa</v>
          </cell>
        </row>
        <row r="1146">
          <cell r="B1146" t="str">
            <v>Sub-Saharan Africa</v>
          </cell>
        </row>
        <row r="1147">
          <cell r="B1147" t="str">
            <v>Sub-Saharan Africa</v>
          </cell>
        </row>
        <row r="1148">
          <cell r="B1148" t="str">
            <v>Sub-Saharan Africa</v>
          </cell>
        </row>
        <row r="1149">
          <cell r="B1149" t="str">
            <v>Sub-Saharan Africa</v>
          </cell>
        </row>
        <row r="1150">
          <cell r="B1150" t="str">
            <v>Sub-Saharan Africa</v>
          </cell>
        </row>
        <row r="1151">
          <cell r="B1151" t="str">
            <v>Sub-Saharan Africa</v>
          </cell>
        </row>
        <row r="1152">
          <cell r="B1152" t="str">
            <v>Sub-Saharan Africa</v>
          </cell>
        </row>
        <row r="1153">
          <cell r="B1153" t="str">
            <v>Sub-Saharan Africa</v>
          </cell>
        </row>
        <row r="1154">
          <cell r="B1154" t="str">
            <v>Sub-Saharan Africa</v>
          </cell>
        </row>
        <row r="1155">
          <cell r="B1155" t="str">
            <v>Sub-Saharan Africa</v>
          </cell>
        </row>
        <row r="1156">
          <cell r="B1156" t="str">
            <v>Sub-Saharan Africa</v>
          </cell>
        </row>
        <row r="1157">
          <cell r="B1157" t="str">
            <v>East Asia &amp; Pacific</v>
          </cell>
        </row>
        <row r="1158">
          <cell r="B1158" t="str">
            <v>East Asia &amp; Pacific</v>
          </cell>
        </row>
        <row r="1159">
          <cell r="B1159" t="str">
            <v>East Asia &amp; Pacific</v>
          </cell>
        </row>
        <row r="1160">
          <cell r="B1160" t="str">
            <v>East Asia &amp; Pacific</v>
          </cell>
        </row>
        <row r="1161">
          <cell r="B1161" t="str">
            <v>East Asia &amp; Pacific</v>
          </cell>
        </row>
        <row r="1162">
          <cell r="B1162" t="str">
            <v>East Asia &amp; Pacific</v>
          </cell>
        </row>
        <row r="1163">
          <cell r="B1163" t="str">
            <v>East Asia &amp; Pacific</v>
          </cell>
        </row>
        <row r="1164">
          <cell r="B1164" t="str">
            <v>East Asia &amp; Pacific</v>
          </cell>
        </row>
        <row r="1165">
          <cell r="B1165" t="str">
            <v>East Asia &amp; Pacific</v>
          </cell>
        </row>
        <row r="1166">
          <cell r="B1166" t="str">
            <v>East Asia &amp; Pacific</v>
          </cell>
        </row>
        <row r="1167">
          <cell r="B1167" t="str">
            <v>East Asia &amp; Pacific</v>
          </cell>
        </row>
        <row r="1168">
          <cell r="B1168" t="str">
            <v>South Asia</v>
          </cell>
        </row>
        <row r="1169">
          <cell r="B1169" t="str">
            <v>South Asia</v>
          </cell>
        </row>
        <row r="1170">
          <cell r="B1170" t="str">
            <v>South Asia</v>
          </cell>
        </row>
        <row r="1171">
          <cell r="B1171" t="str">
            <v>South Asia</v>
          </cell>
        </row>
        <row r="1172">
          <cell r="B1172" t="str">
            <v>South Asia</v>
          </cell>
        </row>
        <row r="1173">
          <cell r="B1173" t="str">
            <v>South Asia</v>
          </cell>
        </row>
        <row r="1174">
          <cell r="B1174" t="str">
            <v>South Asia</v>
          </cell>
        </row>
        <row r="1175">
          <cell r="B1175" t="str">
            <v>South Asia</v>
          </cell>
        </row>
        <row r="1176">
          <cell r="B1176" t="str">
            <v>South Asia</v>
          </cell>
        </row>
        <row r="1177">
          <cell r="B1177" t="str">
            <v>South Asia</v>
          </cell>
        </row>
        <row r="1178">
          <cell r="B1178" t="str">
            <v>South Asia</v>
          </cell>
        </row>
        <row r="1179">
          <cell r="B1179" t="str">
            <v>Sub-Saharan Africa</v>
          </cell>
        </row>
        <row r="1180">
          <cell r="B1180" t="str">
            <v>Sub-Saharan Africa</v>
          </cell>
        </row>
        <row r="1181">
          <cell r="B1181" t="str">
            <v>Sub-Saharan Africa</v>
          </cell>
        </row>
        <row r="1182">
          <cell r="B1182" t="str">
            <v>Sub-Saharan Africa</v>
          </cell>
        </row>
        <row r="1183">
          <cell r="B1183" t="str">
            <v>Sub-Saharan Africa</v>
          </cell>
        </row>
        <row r="1184">
          <cell r="B1184" t="str">
            <v>Sub-Saharan Africa</v>
          </cell>
        </row>
        <row r="1185">
          <cell r="B1185" t="str">
            <v>Sub-Saharan Africa</v>
          </cell>
        </row>
        <row r="1186">
          <cell r="B1186" t="str">
            <v>Sub-Saharan Africa</v>
          </cell>
        </row>
        <row r="1187">
          <cell r="B1187" t="str">
            <v>Sub-Saharan Africa</v>
          </cell>
        </row>
        <row r="1188">
          <cell r="B1188" t="str">
            <v>Sub-Saharan Africa</v>
          </cell>
        </row>
        <row r="1189">
          <cell r="B1189" t="str">
            <v>Sub-Saharan Africa</v>
          </cell>
        </row>
        <row r="1190">
          <cell r="B1190" t="str">
            <v>Middle East &amp; North Africa</v>
          </cell>
        </row>
        <row r="1191">
          <cell r="B1191" t="str">
            <v>Middle East &amp; North Africa</v>
          </cell>
        </row>
        <row r="1192">
          <cell r="B1192" t="str">
            <v>Middle East &amp; North Africa</v>
          </cell>
        </row>
        <row r="1193">
          <cell r="B1193" t="str">
            <v>Middle East &amp; North Africa</v>
          </cell>
        </row>
        <row r="1194">
          <cell r="B1194" t="str">
            <v>Middle East &amp; North Africa</v>
          </cell>
        </row>
        <row r="1195">
          <cell r="B1195" t="str">
            <v>Middle East &amp; North Africa</v>
          </cell>
        </row>
        <row r="1196">
          <cell r="B1196" t="str">
            <v>Middle East &amp; North Africa</v>
          </cell>
        </row>
        <row r="1197">
          <cell r="B1197" t="str">
            <v>Middle East &amp; North Africa</v>
          </cell>
        </row>
        <row r="1198">
          <cell r="B1198" t="str">
            <v>Middle East &amp; North Africa</v>
          </cell>
        </row>
        <row r="1199">
          <cell r="B1199" t="str">
            <v>Middle East &amp; North Africa</v>
          </cell>
        </row>
        <row r="1200">
          <cell r="B1200" t="str">
            <v>Middle East &amp; North Africa</v>
          </cell>
        </row>
        <row r="1201">
          <cell r="B1201" t="str">
            <v>Sub-Saharan Africa</v>
          </cell>
        </row>
        <row r="1202">
          <cell r="B1202" t="str">
            <v>Sub-Saharan Africa</v>
          </cell>
        </row>
        <row r="1203">
          <cell r="B1203" t="str">
            <v>Sub-Saharan Africa</v>
          </cell>
        </row>
        <row r="1204">
          <cell r="B1204" t="str">
            <v>Sub-Saharan Africa</v>
          </cell>
        </row>
        <row r="1205">
          <cell r="B1205" t="str">
            <v>Sub-Saharan Africa</v>
          </cell>
        </row>
        <row r="1206">
          <cell r="B1206" t="str">
            <v>Sub-Saharan Africa</v>
          </cell>
        </row>
        <row r="1207">
          <cell r="B1207" t="str">
            <v>Sub-Saharan Africa</v>
          </cell>
        </row>
        <row r="1208">
          <cell r="B1208" t="str">
            <v>Sub-Saharan Africa</v>
          </cell>
        </row>
        <row r="1209">
          <cell r="B1209" t="str">
            <v>Sub-Saharan Africa</v>
          </cell>
        </row>
        <row r="1210">
          <cell r="B1210" t="str">
            <v>Sub-Saharan Africa</v>
          </cell>
        </row>
        <row r="1211">
          <cell r="B1211" t="str">
            <v>Sub-Saharan Africa</v>
          </cell>
        </row>
        <row r="1212">
          <cell r="B1212" t="str">
            <v>Sub-Saharan Africa</v>
          </cell>
        </row>
        <row r="1213">
          <cell r="B1213" t="str">
            <v>Sub-Saharan Africa</v>
          </cell>
        </row>
        <row r="1214">
          <cell r="B1214" t="str">
            <v>Sub-Saharan Africa</v>
          </cell>
        </row>
        <row r="1215">
          <cell r="B1215" t="str">
            <v>Sub-Saharan Africa</v>
          </cell>
        </row>
        <row r="1216">
          <cell r="B1216" t="str">
            <v>Sub-Saharan Africa</v>
          </cell>
        </row>
        <row r="1217">
          <cell r="B1217" t="str">
            <v>Sub-Saharan Africa</v>
          </cell>
        </row>
        <row r="1218">
          <cell r="B1218" t="str">
            <v>Sub-Saharan Africa</v>
          </cell>
        </row>
        <row r="1219">
          <cell r="B1219" t="str">
            <v>Sub-Saharan Africa</v>
          </cell>
        </row>
        <row r="1220">
          <cell r="B1220" t="str">
            <v>Sub-Saharan Africa</v>
          </cell>
        </row>
        <row r="1221">
          <cell r="B1221" t="str">
            <v>Sub-Saharan Africa</v>
          </cell>
        </row>
        <row r="1222">
          <cell r="B1222" t="str">
            <v>Sub-Saharan Africa</v>
          </cell>
        </row>
        <row r="1223">
          <cell r="B1223" t="str">
            <v>Latin America &amp; Caribbean</v>
          </cell>
        </row>
        <row r="1224">
          <cell r="B1224" t="str">
            <v>Latin America &amp; Caribbean</v>
          </cell>
        </row>
        <row r="1225">
          <cell r="B1225" t="str">
            <v>Latin America &amp; Caribbean</v>
          </cell>
        </row>
        <row r="1226">
          <cell r="B1226" t="str">
            <v>Latin America &amp; Caribbean</v>
          </cell>
        </row>
        <row r="1227">
          <cell r="B1227" t="str">
            <v>Latin America &amp; Caribbean</v>
          </cell>
        </row>
        <row r="1228">
          <cell r="B1228" t="str">
            <v>Latin America &amp; Caribbean</v>
          </cell>
        </row>
        <row r="1229">
          <cell r="B1229" t="str">
            <v>Latin America &amp; Caribbean</v>
          </cell>
        </row>
        <row r="1230">
          <cell r="B1230" t="str">
            <v>Latin America &amp; Caribbean</v>
          </cell>
        </row>
        <row r="1231">
          <cell r="B1231" t="str">
            <v>Latin America &amp; Caribbean</v>
          </cell>
        </row>
        <row r="1232">
          <cell r="B1232" t="str">
            <v>Latin America &amp; Caribbean</v>
          </cell>
        </row>
        <row r="1233">
          <cell r="B1233" t="str">
            <v>Latin America &amp; Caribbean</v>
          </cell>
        </row>
        <row r="1234">
          <cell r="B1234" t="str">
            <v>East Asia &amp; Pacific</v>
          </cell>
        </row>
        <row r="1235">
          <cell r="B1235" t="str">
            <v>East Asia &amp; Pacific</v>
          </cell>
        </row>
        <row r="1236">
          <cell r="B1236" t="str">
            <v>East Asia &amp; Pacific</v>
          </cell>
        </row>
        <row r="1237">
          <cell r="B1237" t="str">
            <v>East Asia &amp; Pacific</v>
          </cell>
        </row>
        <row r="1238">
          <cell r="B1238" t="str">
            <v>East Asia &amp; Pacific</v>
          </cell>
        </row>
        <row r="1239">
          <cell r="B1239" t="str">
            <v>East Asia &amp; Pacific</v>
          </cell>
        </row>
        <row r="1240">
          <cell r="B1240" t="str">
            <v>East Asia &amp; Pacific</v>
          </cell>
        </row>
        <row r="1241">
          <cell r="B1241" t="str">
            <v>East Asia &amp; Pacific</v>
          </cell>
        </row>
        <row r="1242">
          <cell r="B1242" t="str">
            <v>East Asia &amp; Pacific</v>
          </cell>
        </row>
        <row r="1243">
          <cell r="B1243" t="str">
            <v>East Asia &amp; Pacific</v>
          </cell>
        </row>
        <row r="1244">
          <cell r="B1244" t="str">
            <v>East Asia &amp; Pacific</v>
          </cell>
        </row>
        <row r="1245">
          <cell r="B1245" t="str">
            <v>Europe &amp; Central Asia</v>
          </cell>
        </row>
        <row r="1246">
          <cell r="B1246" t="str">
            <v>Europe &amp; Central Asia</v>
          </cell>
        </row>
        <row r="1247">
          <cell r="B1247" t="str">
            <v>Europe &amp; Central Asia</v>
          </cell>
        </row>
        <row r="1248">
          <cell r="B1248" t="str">
            <v>Europe &amp; Central Asia</v>
          </cell>
        </row>
        <row r="1249">
          <cell r="B1249" t="str">
            <v>Europe &amp; Central Asia</v>
          </cell>
        </row>
        <row r="1250">
          <cell r="B1250" t="str">
            <v>Europe &amp; Central Asia</v>
          </cell>
        </row>
        <row r="1251">
          <cell r="B1251" t="str">
            <v>Europe &amp; Central Asia</v>
          </cell>
        </row>
        <row r="1252">
          <cell r="B1252" t="str">
            <v>Europe &amp; Central Asia</v>
          </cell>
        </row>
        <row r="1253">
          <cell r="B1253" t="str">
            <v>Europe &amp; Central Asia</v>
          </cell>
        </row>
        <row r="1254">
          <cell r="B1254" t="str">
            <v>Europe &amp; Central Asia</v>
          </cell>
        </row>
        <row r="1255">
          <cell r="B1255" t="str">
            <v>Europe &amp; Central Asia</v>
          </cell>
        </row>
        <row r="1256">
          <cell r="B1256" t="str">
            <v>East Asia &amp; Pacific</v>
          </cell>
        </row>
        <row r="1257">
          <cell r="B1257" t="str">
            <v>East Asia &amp; Pacific</v>
          </cell>
        </row>
        <row r="1258">
          <cell r="B1258" t="str">
            <v>East Asia &amp; Pacific</v>
          </cell>
        </row>
        <row r="1259">
          <cell r="B1259" t="str">
            <v>East Asia &amp; Pacific</v>
          </cell>
        </row>
        <row r="1260">
          <cell r="B1260" t="str">
            <v>East Asia &amp; Pacific</v>
          </cell>
        </row>
        <row r="1261">
          <cell r="B1261" t="str">
            <v>East Asia &amp; Pacific</v>
          </cell>
        </row>
        <row r="1262">
          <cell r="B1262" t="str">
            <v>East Asia &amp; Pacific</v>
          </cell>
        </row>
        <row r="1263">
          <cell r="B1263" t="str">
            <v>East Asia &amp; Pacific</v>
          </cell>
        </row>
        <row r="1264">
          <cell r="B1264" t="str">
            <v>East Asia &amp; Pacific</v>
          </cell>
        </row>
        <row r="1265">
          <cell r="B1265" t="str">
            <v>East Asia &amp; Pacific</v>
          </cell>
        </row>
        <row r="1266">
          <cell r="B1266" t="str">
            <v>East Asia &amp; Pacific</v>
          </cell>
        </row>
        <row r="1267">
          <cell r="B1267" t="str">
            <v>Europe &amp; Central Asia</v>
          </cell>
        </row>
        <row r="1268">
          <cell r="B1268" t="str">
            <v>Europe &amp; Central Asia</v>
          </cell>
        </row>
        <row r="1269">
          <cell r="B1269" t="str">
            <v>Europe &amp; Central Asia</v>
          </cell>
        </row>
        <row r="1270">
          <cell r="B1270" t="str">
            <v>Europe &amp; Central Asia</v>
          </cell>
        </row>
        <row r="1271">
          <cell r="B1271" t="str">
            <v>Europe &amp; Central Asia</v>
          </cell>
        </row>
        <row r="1272">
          <cell r="B1272" t="str">
            <v>Europe &amp; Central Asia</v>
          </cell>
        </row>
        <row r="1273">
          <cell r="B1273" t="str">
            <v>Europe &amp; Central Asia</v>
          </cell>
        </row>
        <row r="1274">
          <cell r="B1274" t="str">
            <v>Europe &amp; Central Asia</v>
          </cell>
        </row>
        <row r="1275">
          <cell r="B1275" t="str">
            <v>Europe &amp; Central Asia</v>
          </cell>
        </row>
        <row r="1276">
          <cell r="B1276" t="str">
            <v>Europe &amp; Central Asia</v>
          </cell>
        </row>
        <row r="1277">
          <cell r="B1277" t="str">
            <v>Europe &amp; Central Asia</v>
          </cell>
        </row>
        <row r="1278">
          <cell r="B1278" t="str">
            <v>Latin America &amp; Caribbean</v>
          </cell>
        </row>
        <row r="1279">
          <cell r="B1279" t="str">
            <v>Latin America &amp; Caribbean</v>
          </cell>
        </row>
        <row r="1280">
          <cell r="B1280" t="str">
            <v>Latin America &amp; Caribbean</v>
          </cell>
        </row>
        <row r="1281">
          <cell r="B1281" t="str">
            <v>Latin America &amp; Caribbean</v>
          </cell>
        </row>
        <row r="1282">
          <cell r="B1282" t="str">
            <v>Latin America &amp; Caribbean</v>
          </cell>
        </row>
        <row r="1283">
          <cell r="B1283" t="str">
            <v>Latin America &amp; Caribbean</v>
          </cell>
        </row>
        <row r="1284">
          <cell r="B1284" t="str">
            <v>Latin America &amp; Caribbean</v>
          </cell>
        </row>
        <row r="1285">
          <cell r="B1285" t="str">
            <v>Latin America &amp; Caribbean</v>
          </cell>
        </row>
        <row r="1286">
          <cell r="B1286" t="str">
            <v>Latin America &amp; Caribbean</v>
          </cell>
        </row>
        <row r="1287">
          <cell r="B1287" t="str">
            <v>Latin America &amp; Caribbean</v>
          </cell>
        </row>
        <row r="1288">
          <cell r="B1288" t="str">
            <v>Latin America &amp; Caribbean</v>
          </cell>
        </row>
        <row r="1289">
          <cell r="B1289" t="str">
            <v>Middle East &amp; North Africa</v>
          </cell>
        </row>
        <row r="1290">
          <cell r="B1290" t="str">
            <v>Middle East &amp; North Africa</v>
          </cell>
        </row>
        <row r="1291">
          <cell r="B1291" t="str">
            <v>Middle East &amp; North Africa</v>
          </cell>
        </row>
        <row r="1292">
          <cell r="B1292" t="str">
            <v>Middle East &amp; North Africa</v>
          </cell>
        </row>
        <row r="1293">
          <cell r="B1293" t="str">
            <v>Middle East &amp; North Africa</v>
          </cell>
        </row>
        <row r="1294">
          <cell r="B1294" t="str">
            <v>Middle East &amp; North Africa</v>
          </cell>
        </row>
        <row r="1295">
          <cell r="B1295" t="str">
            <v>Middle East &amp; North Africa</v>
          </cell>
        </row>
        <row r="1296">
          <cell r="B1296" t="str">
            <v>Middle East &amp; North Africa</v>
          </cell>
        </row>
        <row r="1297">
          <cell r="B1297" t="str">
            <v>Middle East &amp; North Africa</v>
          </cell>
        </row>
        <row r="1298">
          <cell r="B1298" t="str">
            <v>Middle East &amp; North Africa</v>
          </cell>
        </row>
        <row r="1299">
          <cell r="B1299" t="str">
            <v>Middle East &amp; North Africa</v>
          </cell>
        </row>
        <row r="1300">
          <cell r="B1300" t="str">
            <v>Sub-Saharan Africa</v>
          </cell>
        </row>
        <row r="1301">
          <cell r="B1301" t="str">
            <v>Sub-Saharan Africa</v>
          </cell>
        </row>
        <row r="1302">
          <cell r="B1302" t="str">
            <v>Sub-Saharan Africa</v>
          </cell>
        </row>
        <row r="1303">
          <cell r="B1303" t="str">
            <v>Sub-Saharan Africa</v>
          </cell>
        </row>
        <row r="1304">
          <cell r="B1304" t="str">
            <v>Sub-Saharan Africa</v>
          </cell>
        </row>
        <row r="1305">
          <cell r="B1305" t="str">
            <v>Sub-Saharan Africa</v>
          </cell>
        </row>
        <row r="1306">
          <cell r="B1306" t="str">
            <v>Sub-Saharan Africa</v>
          </cell>
        </row>
        <row r="1307">
          <cell r="B1307" t="str">
            <v>Sub-Saharan Africa</v>
          </cell>
        </row>
        <row r="1308">
          <cell r="B1308" t="str">
            <v>Sub-Saharan Africa</v>
          </cell>
        </row>
        <row r="1309">
          <cell r="B1309" t="str">
            <v>Sub-Saharan Africa</v>
          </cell>
        </row>
        <row r="1310">
          <cell r="B1310" t="str">
            <v>Sub-Saharan Africa</v>
          </cell>
        </row>
        <row r="1311">
          <cell r="B1311" t="str">
            <v>East Asia &amp; Pacific</v>
          </cell>
        </row>
        <row r="1312">
          <cell r="B1312" t="str">
            <v>East Asia &amp; Pacific</v>
          </cell>
        </row>
        <row r="1313">
          <cell r="B1313" t="str">
            <v>East Asia &amp; Pacific</v>
          </cell>
        </row>
        <row r="1314">
          <cell r="B1314" t="str">
            <v>East Asia &amp; Pacific</v>
          </cell>
        </row>
        <row r="1315">
          <cell r="B1315" t="str">
            <v>East Asia &amp; Pacific</v>
          </cell>
        </row>
        <row r="1316">
          <cell r="B1316" t="str">
            <v>East Asia &amp; Pacific</v>
          </cell>
        </row>
        <row r="1317">
          <cell r="B1317" t="str">
            <v>East Asia &amp; Pacific</v>
          </cell>
        </row>
        <row r="1318">
          <cell r="B1318" t="str">
            <v>East Asia &amp; Pacific</v>
          </cell>
        </row>
        <row r="1319">
          <cell r="B1319" t="str">
            <v>East Asia &amp; Pacific</v>
          </cell>
        </row>
        <row r="1320">
          <cell r="B1320" t="str">
            <v>East Asia &amp; Pacific</v>
          </cell>
        </row>
        <row r="1321">
          <cell r="B1321" t="str">
            <v>East Asia &amp; Pacific</v>
          </cell>
        </row>
        <row r="1322">
          <cell r="B1322" t="str">
            <v>Sub-Saharan Africa</v>
          </cell>
        </row>
        <row r="1323">
          <cell r="B1323" t="str">
            <v>Sub-Saharan Africa</v>
          </cell>
        </row>
        <row r="1324">
          <cell r="B1324" t="str">
            <v>Sub-Saharan Africa</v>
          </cell>
        </row>
        <row r="1325">
          <cell r="B1325" t="str">
            <v>Sub-Saharan Africa</v>
          </cell>
        </row>
        <row r="1326">
          <cell r="B1326" t="str">
            <v>Sub-Saharan Africa</v>
          </cell>
        </row>
        <row r="1327">
          <cell r="B1327" t="str">
            <v>Sub-Saharan Africa</v>
          </cell>
        </row>
        <row r="1328">
          <cell r="B1328" t="str">
            <v>Sub-Saharan Africa</v>
          </cell>
        </row>
        <row r="1329">
          <cell r="B1329" t="str">
            <v>Sub-Saharan Africa</v>
          </cell>
        </row>
        <row r="1330">
          <cell r="B1330" t="str">
            <v>Sub-Saharan Africa</v>
          </cell>
        </row>
        <row r="1331">
          <cell r="B1331" t="str">
            <v>Sub-Saharan Africa</v>
          </cell>
        </row>
        <row r="1332">
          <cell r="B1332" t="str">
            <v>Sub-Saharan Africa</v>
          </cell>
        </row>
        <row r="1333">
          <cell r="B1333" t="str">
            <v>East Asia &amp; Pacific</v>
          </cell>
        </row>
        <row r="1334">
          <cell r="B1334" t="str">
            <v>East Asia &amp; Pacific</v>
          </cell>
        </row>
        <row r="1335">
          <cell r="B1335" t="str">
            <v>East Asia &amp; Pacific</v>
          </cell>
        </row>
        <row r="1336">
          <cell r="B1336" t="str">
            <v>East Asia &amp; Pacific</v>
          </cell>
        </row>
        <row r="1337">
          <cell r="B1337" t="str">
            <v>East Asia &amp; Pacific</v>
          </cell>
        </row>
        <row r="1338">
          <cell r="B1338" t="str">
            <v>East Asia &amp; Pacific</v>
          </cell>
        </row>
        <row r="1339">
          <cell r="B1339" t="str">
            <v>East Asia &amp; Pacific</v>
          </cell>
        </row>
        <row r="1340">
          <cell r="B1340" t="str">
            <v>East Asia &amp; Pacific</v>
          </cell>
        </row>
        <row r="1341">
          <cell r="B1341" t="str">
            <v>East Asia &amp; Pacific</v>
          </cell>
        </row>
        <row r="1342">
          <cell r="B1342" t="str">
            <v>East Asia &amp; Pacific</v>
          </cell>
        </row>
        <row r="1343">
          <cell r="B1343" t="str">
            <v>East Asia &amp; Pacific</v>
          </cell>
        </row>
        <row r="1344">
          <cell r="B1344" t="str">
            <v>South Asia</v>
          </cell>
        </row>
        <row r="1345">
          <cell r="B1345" t="str">
            <v>South Asia</v>
          </cell>
        </row>
        <row r="1346">
          <cell r="B1346" t="str">
            <v>South Asia</v>
          </cell>
        </row>
        <row r="1347">
          <cell r="B1347" t="str">
            <v>South Asia</v>
          </cell>
        </row>
        <row r="1348">
          <cell r="B1348" t="str">
            <v>South Asia</v>
          </cell>
        </row>
        <row r="1349">
          <cell r="B1349" t="str">
            <v>South Asia</v>
          </cell>
        </row>
        <row r="1350">
          <cell r="B1350" t="str">
            <v>South Asia</v>
          </cell>
        </row>
        <row r="1351">
          <cell r="B1351" t="str">
            <v>South Asia</v>
          </cell>
        </row>
        <row r="1352">
          <cell r="B1352" t="str">
            <v>South Asia</v>
          </cell>
        </row>
        <row r="1353">
          <cell r="B1353" t="str">
            <v>South Asia</v>
          </cell>
        </row>
        <row r="1354">
          <cell r="B1354" t="str">
            <v>South Asia</v>
          </cell>
        </row>
        <row r="1355">
          <cell r="B1355" t="str">
            <v>Europe &amp; Central Asia</v>
          </cell>
        </row>
        <row r="1356">
          <cell r="B1356" t="str">
            <v>Europe &amp; Central Asia</v>
          </cell>
        </row>
        <row r="1357">
          <cell r="B1357" t="str">
            <v>Europe &amp; Central Asia</v>
          </cell>
        </row>
        <row r="1358">
          <cell r="B1358" t="str">
            <v>Europe &amp; Central Asia</v>
          </cell>
        </row>
        <row r="1359">
          <cell r="B1359" t="str">
            <v>Europe &amp; Central Asia</v>
          </cell>
        </row>
        <row r="1360">
          <cell r="B1360" t="str">
            <v>Europe &amp; Central Asia</v>
          </cell>
        </row>
        <row r="1361">
          <cell r="B1361" t="str">
            <v>Europe &amp; Central Asia</v>
          </cell>
        </row>
        <row r="1362">
          <cell r="B1362" t="str">
            <v>Europe &amp; Central Asia</v>
          </cell>
        </row>
        <row r="1363">
          <cell r="B1363" t="str">
            <v>Europe &amp; Central Asia</v>
          </cell>
        </row>
        <row r="1364">
          <cell r="B1364" t="str">
            <v>Europe &amp; Central Asia</v>
          </cell>
        </row>
        <row r="1365">
          <cell r="B1365" t="str">
            <v>Europe &amp; Central Asia</v>
          </cell>
        </row>
        <row r="1366">
          <cell r="B1366" t="str">
            <v>East Asia &amp; Pacific</v>
          </cell>
        </row>
        <row r="1367">
          <cell r="B1367" t="str">
            <v>East Asia &amp; Pacific</v>
          </cell>
        </row>
        <row r="1368">
          <cell r="B1368" t="str">
            <v>East Asia &amp; Pacific</v>
          </cell>
        </row>
        <row r="1369">
          <cell r="B1369" t="str">
            <v>East Asia &amp; Pacific</v>
          </cell>
        </row>
        <row r="1370">
          <cell r="B1370" t="str">
            <v>East Asia &amp; Pacific</v>
          </cell>
        </row>
        <row r="1371">
          <cell r="B1371" t="str">
            <v>East Asia &amp; Pacific</v>
          </cell>
        </row>
        <row r="1372">
          <cell r="B1372" t="str">
            <v>East Asia &amp; Pacific</v>
          </cell>
        </row>
        <row r="1373">
          <cell r="B1373" t="str">
            <v>East Asia &amp; Pacific</v>
          </cell>
        </row>
        <row r="1374">
          <cell r="B1374" t="str">
            <v>East Asia &amp; Pacific</v>
          </cell>
        </row>
        <row r="1375">
          <cell r="B1375" t="str">
            <v>East Asia &amp; Pacific</v>
          </cell>
        </row>
        <row r="1376">
          <cell r="B1376" t="str">
            <v>East Asia &amp; Pacific</v>
          </cell>
        </row>
        <row r="1377">
          <cell r="B1377" t="str">
            <v>Latin America &amp; Caribbean</v>
          </cell>
        </row>
        <row r="1378">
          <cell r="B1378" t="str">
            <v>Latin America &amp; Caribbean</v>
          </cell>
        </row>
        <row r="1379">
          <cell r="B1379" t="str">
            <v>Latin America &amp; Caribbean</v>
          </cell>
        </row>
        <row r="1380">
          <cell r="B1380" t="str">
            <v>Latin America &amp; Caribbean</v>
          </cell>
        </row>
        <row r="1381">
          <cell r="B1381" t="str">
            <v>Latin America &amp; Caribbean</v>
          </cell>
        </row>
        <row r="1382">
          <cell r="B1382" t="str">
            <v>Latin America &amp; Caribbean</v>
          </cell>
        </row>
        <row r="1383">
          <cell r="B1383" t="str">
            <v>Latin America &amp; Caribbean</v>
          </cell>
        </row>
        <row r="1384">
          <cell r="B1384" t="str">
            <v>Latin America &amp; Caribbean</v>
          </cell>
        </row>
        <row r="1385">
          <cell r="B1385" t="str">
            <v>Latin America &amp; Caribbean</v>
          </cell>
        </row>
        <row r="1386">
          <cell r="B1386" t="str">
            <v>Latin America &amp; Caribbean</v>
          </cell>
        </row>
        <row r="1387">
          <cell r="B1387" t="str">
            <v>Latin America &amp; Caribbean</v>
          </cell>
        </row>
        <row r="1388">
          <cell r="B1388" t="str">
            <v>Sub-Saharan Africa</v>
          </cell>
        </row>
        <row r="1389">
          <cell r="B1389" t="str">
            <v>Sub-Saharan Africa</v>
          </cell>
        </row>
        <row r="1390">
          <cell r="B1390" t="str">
            <v>Sub-Saharan Africa</v>
          </cell>
        </row>
        <row r="1391">
          <cell r="B1391" t="str">
            <v>Sub-Saharan Africa</v>
          </cell>
        </row>
        <row r="1392">
          <cell r="B1392" t="str">
            <v>Sub-Saharan Africa</v>
          </cell>
        </row>
        <row r="1393">
          <cell r="B1393" t="str">
            <v>Sub-Saharan Africa</v>
          </cell>
        </row>
        <row r="1394">
          <cell r="B1394" t="str">
            <v>Sub-Saharan Africa</v>
          </cell>
        </row>
        <row r="1395">
          <cell r="B1395" t="str">
            <v>Sub-Saharan Africa</v>
          </cell>
        </row>
        <row r="1396">
          <cell r="B1396" t="str">
            <v>Sub-Saharan Africa</v>
          </cell>
        </row>
        <row r="1397">
          <cell r="B1397" t="str">
            <v>Sub-Saharan Africa</v>
          </cell>
        </row>
        <row r="1398">
          <cell r="B1398" t="str">
            <v>Sub-Saharan Africa</v>
          </cell>
        </row>
        <row r="1399">
          <cell r="B1399" t="str">
            <v>Sub-Saharan Africa</v>
          </cell>
        </row>
        <row r="1400">
          <cell r="B1400" t="str">
            <v>Sub-Saharan Africa</v>
          </cell>
        </row>
        <row r="1401">
          <cell r="B1401" t="str">
            <v>Sub-Saharan Africa</v>
          </cell>
        </row>
        <row r="1402">
          <cell r="B1402" t="str">
            <v>Sub-Saharan Africa</v>
          </cell>
        </row>
        <row r="1403">
          <cell r="B1403" t="str">
            <v>Sub-Saharan Africa</v>
          </cell>
        </row>
        <row r="1404">
          <cell r="B1404" t="str">
            <v>Sub-Saharan Africa</v>
          </cell>
        </row>
        <row r="1405">
          <cell r="B1405" t="str">
            <v>Sub-Saharan Africa</v>
          </cell>
        </row>
        <row r="1406">
          <cell r="B1406" t="str">
            <v>Sub-Saharan Africa</v>
          </cell>
        </row>
        <row r="1407">
          <cell r="B1407" t="str">
            <v>Sub-Saharan Africa</v>
          </cell>
        </row>
        <row r="1408">
          <cell r="B1408" t="str">
            <v>Sub-Saharan Africa</v>
          </cell>
        </row>
        <row r="1409">
          <cell r="B1409" t="str">
            <v>Sub-Saharan Africa</v>
          </cell>
        </row>
        <row r="1410">
          <cell r="B1410" t="str">
            <v>Europe &amp; Central Asia</v>
          </cell>
        </row>
        <row r="1411">
          <cell r="B1411" t="str">
            <v>Europe &amp; Central Asia</v>
          </cell>
        </row>
        <row r="1412">
          <cell r="B1412" t="str">
            <v>Europe &amp; Central Asia</v>
          </cell>
        </row>
        <row r="1413">
          <cell r="B1413" t="str">
            <v>Europe &amp; Central Asia</v>
          </cell>
        </row>
        <row r="1414">
          <cell r="B1414" t="str">
            <v>Europe &amp; Central Asia</v>
          </cell>
        </row>
        <row r="1415">
          <cell r="B1415" t="str">
            <v>Europe &amp; Central Asia</v>
          </cell>
        </row>
        <row r="1416">
          <cell r="B1416" t="str">
            <v>Europe &amp; Central Asia</v>
          </cell>
        </row>
        <row r="1417">
          <cell r="B1417" t="str">
            <v>Europe &amp; Central Asia</v>
          </cell>
        </row>
        <row r="1418">
          <cell r="B1418" t="str">
            <v>Europe &amp; Central Asia</v>
          </cell>
        </row>
        <row r="1419">
          <cell r="B1419" t="str">
            <v>Europe &amp; Central Asia</v>
          </cell>
        </row>
        <row r="1420">
          <cell r="B1420" t="str">
            <v>Europe &amp; Central Asia</v>
          </cell>
        </row>
        <row r="1421">
          <cell r="B1421" t="str">
            <v>Middle East &amp; North Africa</v>
          </cell>
        </row>
        <row r="1422">
          <cell r="B1422" t="str">
            <v>Middle East &amp; North Africa</v>
          </cell>
        </row>
        <row r="1423">
          <cell r="B1423" t="str">
            <v>Middle East &amp; North Africa</v>
          </cell>
        </row>
        <row r="1424">
          <cell r="B1424" t="str">
            <v>Middle East &amp; North Africa</v>
          </cell>
        </row>
        <row r="1425">
          <cell r="B1425" t="str">
            <v>Middle East &amp; North Africa</v>
          </cell>
        </row>
        <row r="1426">
          <cell r="B1426" t="str">
            <v>Middle East &amp; North Africa</v>
          </cell>
        </row>
        <row r="1427">
          <cell r="B1427" t="str">
            <v>Middle East &amp; North Africa</v>
          </cell>
        </row>
        <row r="1428">
          <cell r="B1428" t="str">
            <v>Middle East &amp; North Africa</v>
          </cell>
        </row>
        <row r="1429">
          <cell r="B1429" t="str">
            <v>Middle East &amp; North Africa</v>
          </cell>
        </row>
        <row r="1430">
          <cell r="B1430" t="str">
            <v>Middle East &amp; North Africa</v>
          </cell>
        </row>
        <row r="1431">
          <cell r="B1431" t="str">
            <v>Middle East &amp; North Africa</v>
          </cell>
        </row>
        <row r="1432">
          <cell r="B1432" t="str">
            <v>South Asia</v>
          </cell>
        </row>
        <row r="1433">
          <cell r="B1433" t="str">
            <v>South Asia</v>
          </cell>
        </row>
        <row r="1434">
          <cell r="B1434" t="str">
            <v>South Asia</v>
          </cell>
        </row>
        <row r="1435">
          <cell r="B1435" t="str">
            <v>South Asia</v>
          </cell>
        </row>
        <row r="1436">
          <cell r="B1436" t="str">
            <v>South Asia</v>
          </cell>
        </row>
        <row r="1437">
          <cell r="B1437" t="str">
            <v>South Asia</v>
          </cell>
        </row>
        <row r="1438">
          <cell r="B1438" t="str">
            <v>South Asia</v>
          </cell>
        </row>
        <row r="1439">
          <cell r="B1439" t="str">
            <v>South Asia</v>
          </cell>
        </row>
        <row r="1440">
          <cell r="B1440" t="str">
            <v>South Asia</v>
          </cell>
        </row>
        <row r="1441">
          <cell r="B1441" t="str">
            <v>South Asia</v>
          </cell>
        </row>
        <row r="1442">
          <cell r="B1442" t="str">
            <v>South Asia</v>
          </cell>
        </row>
        <row r="1443">
          <cell r="B1443" t="str">
            <v>Latin America &amp; Caribbean</v>
          </cell>
        </row>
        <row r="1444">
          <cell r="B1444" t="str">
            <v>Latin America &amp; Caribbean</v>
          </cell>
        </row>
        <row r="1445">
          <cell r="B1445" t="str">
            <v>Latin America &amp; Caribbean</v>
          </cell>
        </row>
        <row r="1446">
          <cell r="B1446" t="str">
            <v>Latin America &amp; Caribbean</v>
          </cell>
        </row>
        <row r="1447">
          <cell r="B1447" t="str">
            <v>Latin America &amp; Caribbean</v>
          </cell>
        </row>
        <row r="1448">
          <cell r="B1448" t="str">
            <v>Latin America &amp; Caribbean</v>
          </cell>
        </row>
        <row r="1449">
          <cell r="B1449" t="str">
            <v>Latin America &amp; Caribbean</v>
          </cell>
        </row>
        <row r="1450">
          <cell r="B1450" t="str">
            <v>Latin America &amp; Caribbean</v>
          </cell>
        </row>
        <row r="1451">
          <cell r="B1451" t="str">
            <v>Latin America &amp; Caribbean</v>
          </cell>
        </row>
        <row r="1452">
          <cell r="B1452" t="str">
            <v>Latin America &amp; Caribbean</v>
          </cell>
        </row>
        <row r="1453">
          <cell r="B1453" t="str">
            <v>Latin America &amp; Caribbean</v>
          </cell>
        </row>
        <row r="1454">
          <cell r="B1454" t="str">
            <v>East Asia &amp; Pacific</v>
          </cell>
        </row>
        <row r="1455">
          <cell r="B1455" t="str">
            <v>East Asia &amp; Pacific</v>
          </cell>
        </row>
        <row r="1456">
          <cell r="B1456" t="str">
            <v>East Asia &amp; Pacific</v>
          </cell>
        </row>
        <row r="1457">
          <cell r="B1457" t="str">
            <v>East Asia &amp; Pacific</v>
          </cell>
        </row>
        <row r="1458">
          <cell r="B1458" t="str">
            <v>East Asia &amp; Pacific</v>
          </cell>
        </row>
        <row r="1459">
          <cell r="B1459" t="str">
            <v>East Asia &amp; Pacific</v>
          </cell>
        </row>
        <row r="1460">
          <cell r="B1460" t="str">
            <v>East Asia &amp; Pacific</v>
          </cell>
        </row>
        <row r="1461">
          <cell r="B1461" t="str">
            <v>East Asia &amp; Pacific</v>
          </cell>
        </row>
        <row r="1462">
          <cell r="B1462" t="str">
            <v>East Asia &amp; Pacific</v>
          </cell>
        </row>
        <row r="1463">
          <cell r="B1463" t="str">
            <v>East Asia &amp; Pacific</v>
          </cell>
        </row>
        <row r="1464">
          <cell r="B1464" t="str">
            <v>East Asia &amp; Pacific</v>
          </cell>
        </row>
        <row r="1465">
          <cell r="B1465" t="str">
            <v>Latin America &amp; Caribbean</v>
          </cell>
        </row>
        <row r="1466">
          <cell r="B1466" t="str">
            <v>Latin America &amp; Caribbean</v>
          </cell>
        </row>
        <row r="1467">
          <cell r="B1467" t="str">
            <v>Latin America &amp; Caribbean</v>
          </cell>
        </row>
        <row r="1468">
          <cell r="B1468" t="str">
            <v>Latin America &amp; Caribbean</v>
          </cell>
        </row>
        <row r="1469">
          <cell r="B1469" t="str">
            <v>Latin America &amp; Caribbean</v>
          </cell>
        </row>
        <row r="1470">
          <cell r="B1470" t="str">
            <v>Latin America &amp; Caribbean</v>
          </cell>
        </row>
        <row r="1471">
          <cell r="B1471" t="str">
            <v>Latin America &amp; Caribbean</v>
          </cell>
        </row>
        <row r="1472">
          <cell r="B1472" t="str">
            <v>Latin America &amp; Caribbean</v>
          </cell>
        </row>
        <row r="1473">
          <cell r="B1473" t="str">
            <v>Latin America &amp; Caribbean</v>
          </cell>
        </row>
        <row r="1474">
          <cell r="B1474" t="str">
            <v>Latin America &amp; Caribbean</v>
          </cell>
        </row>
        <row r="1475">
          <cell r="B1475" t="str">
            <v>Latin America &amp; Caribbean</v>
          </cell>
        </row>
        <row r="1476">
          <cell r="B1476" t="str">
            <v>Latin America &amp; Caribbean</v>
          </cell>
        </row>
        <row r="1477">
          <cell r="B1477" t="str">
            <v>Latin America &amp; Caribbean</v>
          </cell>
        </row>
        <row r="1478">
          <cell r="B1478" t="str">
            <v>Latin America &amp; Caribbean</v>
          </cell>
        </row>
        <row r="1479">
          <cell r="B1479" t="str">
            <v>Latin America &amp; Caribbean</v>
          </cell>
        </row>
        <row r="1480">
          <cell r="B1480" t="str">
            <v>Latin America &amp; Caribbean</v>
          </cell>
        </row>
        <row r="1481">
          <cell r="B1481" t="str">
            <v>Latin America &amp; Caribbean</v>
          </cell>
        </row>
        <row r="1482">
          <cell r="B1482" t="str">
            <v>Latin America &amp; Caribbean</v>
          </cell>
        </row>
        <row r="1483">
          <cell r="B1483" t="str">
            <v>Latin America &amp; Caribbean</v>
          </cell>
        </row>
        <row r="1484">
          <cell r="B1484" t="str">
            <v>Latin America &amp; Caribbean</v>
          </cell>
        </row>
        <row r="1485">
          <cell r="B1485" t="str">
            <v>Latin America &amp; Caribbean</v>
          </cell>
        </row>
        <row r="1486">
          <cell r="B1486" t="str">
            <v>Latin America &amp; Caribbean</v>
          </cell>
        </row>
        <row r="1487">
          <cell r="B1487" t="str">
            <v>East Asia &amp; Pacific</v>
          </cell>
        </row>
        <row r="1488">
          <cell r="B1488" t="str">
            <v>East Asia &amp; Pacific</v>
          </cell>
        </row>
        <row r="1489">
          <cell r="B1489" t="str">
            <v>East Asia &amp; Pacific</v>
          </cell>
        </row>
        <row r="1490">
          <cell r="B1490" t="str">
            <v>East Asia &amp; Pacific</v>
          </cell>
        </row>
        <row r="1491">
          <cell r="B1491" t="str">
            <v>East Asia &amp; Pacific</v>
          </cell>
        </row>
        <row r="1492">
          <cell r="B1492" t="str">
            <v>East Asia &amp; Pacific</v>
          </cell>
        </row>
        <row r="1493">
          <cell r="B1493" t="str">
            <v>East Asia &amp; Pacific</v>
          </cell>
        </row>
        <row r="1494">
          <cell r="B1494" t="str">
            <v>East Asia &amp; Pacific</v>
          </cell>
        </row>
        <row r="1495">
          <cell r="B1495" t="str">
            <v>East Asia &amp; Pacific</v>
          </cell>
        </row>
        <row r="1496">
          <cell r="B1496" t="str">
            <v>East Asia &amp; Pacific</v>
          </cell>
        </row>
        <row r="1497">
          <cell r="B1497" t="str">
            <v>East Asia &amp; Pacific</v>
          </cell>
        </row>
        <row r="1498">
          <cell r="B1498" t="str">
            <v>Europe &amp; Central Asia</v>
          </cell>
        </row>
        <row r="1499">
          <cell r="B1499" t="str">
            <v>Europe &amp; Central Asia</v>
          </cell>
        </row>
        <row r="1500">
          <cell r="B1500" t="str">
            <v>Europe &amp; Central Asia</v>
          </cell>
        </row>
        <row r="1501">
          <cell r="B1501" t="str">
            <v>Europe &amp; Central Asia</v>
          </cell>
        </row>
        <row r="1502">
          <cell r="B1502" t="str">
            <v>Europe &amp; Central Asia</v>
          </cell>
        </row>
        <row r="1503">
          <cell r="B1503" t="str">
            <v>Europe &amp; Central Asia</v>
          </cell>
        </row>
        <row r="1504">
          <cell r="B1504" t="str">
            <v>Europe &amp; Central Asia</v>
          </cell>
        </row>
        <row r="1505">
          <cell r="B1505" t="str">
            <v>Europe &amp; Central Asia</v>
          </cell>
        </row>
        <row r="1506">
          <cell r="B1506" t="str">
            <v>Europe &amp; Central Asia</v>
          </cell>
        </row>
        <row r="1507">
          <cell r="B1507" t="str">
            <v>Europe &amp; Central Asia</v>
          </cell>
        </row>
        <row r="1508">
          <cell r="B1508" t="str">
            <v>Europe &amp; Central Asia</v>
          </cell>
        </row>
        <row r="1509">
          <cell r="B1509" t="str">
            <v>Europe &amp; Central Asia</v>
          </cell>
        </row>
        <row r="1510">
          <cell r="B1510" t="str">
            <v>Europe &amp; Central Asia</v>
          </cell>
        </row>
        <row r="1511">
          <cell r="B1511" t="str">
            <v>Europe &amp; Central Asia</v>
          </cell>
        </row>
        <row r="1512">
          <cell r="B1512" t="str">
            <v>Europe &amp; Central Asia</v>
          </cell>
        </row>
        <row r="1513">
          <cell r="B1513" t="str">
            <v>Europe &amp; Central Asia</v>
          </cell>
        </row>
        <row r="1514">
          <cell r="B1514" t="str">
            <v>Europe &amp; Central Asia</v>
          </cell>
        </row>
        <row r="1515">
          <cell r="B1515" t="str">
            <v>Europe &amp; Central Asia</v>
          </cell>
        </row>
        <row r="1516">
          <cell r="B1516" t="str">
            <v>Europe &amp; Central Asia</v>
          </cell>
        </row>
        <row r="1517">
          <cell r="B1517" t="str">
            <v>Europe &amp; Central Asia</v>
          </cell>
        </row>
        <row r="1518">
          <cell r="B1518" t="str">
            <v>Europe &amp; Central Asia</v>
          </cell>
        </row>
        <row r="1519">
          <cell r="B1519" t="str">
            <v>Europe &amp; Central Asia</v>
          </cell>
        </row>
        <row r="1520">
          <cell r="B1520" t="str">
            <v>Latin America &amp; Caribbean</v>
          </cell>
        </row>
        <row r="1521">
          <cell r="B1521" t="str">
            <v>Latin America &amp; Caribbean</v>
          </cell>
        </row>
        <row r="1522">
          <cell r="B1522" t="str">
            <v>Latin America &amp; Caribbean</v>
          </cell>
        </row>
        <row r="1523">
          <cell r="B1523" t="str">
            <v>Latin America &amp; Caribbean</v>
          </cell>
        </row>
        <row r="1524">
          <cell r="B1524" t="str">
            <v>Latin America &amp; Caribbean</v>
          </cell>
        </row>
        <row r="1525">
          <cell r="B1525" t="str">
            <v>Latin America &amp; Caribbean</v>
          </cell>
        </row>
        <row r="1526">
          <cell r="B1526" t="str">
            <v>Latin America &amp; Caribbean</v>
          </cell>
        </row>
        <row r="1527">
          <cell r="B1527" t="str">
            <v>Latin America &amp; Caribbean</v>
          </cell>
        </row>
        <row r="1528">
          <cell r="B1528" t="str">
            <v>Latin America &amp; Caribbean</v>
          </cell>
        </row>
        <row r="1529">
          <cell r="B1529" t="str">
            <v>Latin America &amp; Caribbean</v>
          </cell>
        </row>
        <row r="1530">
          <cell r="B1530" t="str">
            <v>Latin America &amp; Caribbean</v>
          </cell>
        </row>
        <row r="1531">
          <cell r="B1531" t="str">
            <v>Middle East &amp; North Africa</v>
          </cell>
        </row>
        <row r="1532">
          <cell r="B1532" t="str">
            <v>Middle East &amp; North Africa</v>
          </cell>
        </row>
        <row r="1533">
          <cell r="B1533" t="str">
            <v>Middle East &amp; North Africa</v>
          </cell>
        </row>
        <row r="1534">
          <cell r="B1534" t="str">
            <v>Middle East &amp; North Africa</v>
          </cell>
        </row>
        <row r="1535">
          <cell r="B1535" t="str">
            <v>Middle East &amp; North Africa</v>
          </cell>
        </row>
        <row r="1536">
          <cell r="B1536" t="str">
            <v>Middle East &amp; North Africa</v>
          </cell>
        </row>
        <row r="1537">
          <cell r="B1537" t="str">
            <v>Middle East &amp; North Africa</v>
          </cell>
        </row>
        <row r="1538">
          <cell r="B1538" t="str">
            <v>Middle East &amp; North Africa</v>
          </cell>
        </row>
        <row r="1539">
          <cell r="B1539" t="str">
            <v>Middle East &amp; North Africa</v>
          </cell>
        </row>
        <row r="1540">
          <cell r="B1540" t="str">
            <v>Middle East &amp; North Africa</v>
          </cell>
        </row>
        <row r="1541">
          <cell r="B1541" t="str">
            <v>Middle East &amp; North Africa</v>
          </cell>
        </row>
        <row r="1542">
          <cell r="B1542" t="str">
            <v>Europe &amp; Central Asia</v>
          </cell>
        </row>
        <row r="1543">
          <cell r="B1543" t="str">
            <v>Europe &amp; Central Asia</v>
          </cell>
        </row>
        <row r="1544">
          <cell r="B1544" t="str">
            <v>Europe &amp; Central Asia</v>
          </cell>
        </row>
        <row r="1545">
          <cell r="B1545" t="str">
            <v>Europe &amp; Central Asia</v>
          </cell>
        </row>
        <row r="1546">
          <cell r="B1546" t="str">
            <v>Europe &amp; Central Asia</v>
          </cell>
        </row>
        <row r="1547">
          <cell r="B1547" t="str">
            <v>Europe &amp; Central Asia</v>
          </cell>
        </row>
        <row r="1548">
          <cell r="B1548" t="str">
            <v>Europe &amp; Central Asia</v>
          </cell>
        </row>
        <row r="1549">
          <cell r="B1549" t="str">
            <v>Europe &amp; Central Asia</v>
          </cell>
        </row>
        <row r="1550">
          <cell r="B1550" t="str">
            <v>Europe &amp; Central Asia</v>
          </cell>
        </row>
        <row r="1551">
          <cell r="B1551" t="str">
            <v>Europe &amp; Central Asia</v>
          </cell>
        </row>
        <row r="1552">
          <cell r="B1552" t="str">
            <v>Europe &amp; Central Asia</v>
          </cell>
        </row>
        <row r="1553">
          <cell r="B1553" t="str">
            <v>Europe &amp; Central Asia</v>
          </cell>
        </row>
        <row r="1554">
          <cell r="B1554" t="str">
            <v>Europe &amp; Central Asia</v>
          </cell>
        </row>
        <row r="1555">
          <cell r="B1555" t="str">
            <v>Europe &amp; Central Asia</v>
          </cell>
        </row>
        <row r="1556">
          <cell r="B1556" t="str">
            <v>Europe &amp; Central Asia</v>
          </cell>
        </row>
        <row r="1557">
          <cell r="B1557" t="str">
            <v>Europe &amp; Central Asia</v>
          </cell>
        </row>
        <row r="1558">
          <cell r="B1558" t="str">
            <v>Europe &amp; Central Asia</v>
          </cell>
        </row>
        <row r="1559">
          <cell r="B1559" t="str">
            <v>Europe &amp; Central Asia</v>
          </cell>
        </row>
        <row r="1560">
          <cell r="B1560" t="str">
            <v>Europe &amp; Central Asia</v>
          </cell>
        </row>
        <row r="1561">
          <cell r="B1561" t="str">
            <v>Europe &amp; Central Asia</v>
          </cell>
        </row>
        <row r="1562">
          <cell r="B1562" t="str">
            <v>Europe &amp; Central Asia</v>
          </cell>
        </row>
        <row r="1563">
          <cell r="B1563" t="str">
            <v>Europe &amp; Central Asia</v>
          </cell>
        </row>
        <row r="1564">
          <cell r="B1564" t="str">
            <v>Sub-Saharan Africa</v>
          </cell>
        </row>
        <row r="1565">
          <cell r="B1565" t="str">
            <v>Sub-Saharan Africa</v>
          </cell>
        </row>
        <row r="1566">
          <cell r="B1566" t="str">
            <v>Sub-Saharan Africa</v>
          </cell>
        </row>
        <row r="1567">
          <cell r="B1567" t="str">
            <v>Sub-Saharan Africa</v>
          </cell>
        </row>
        <row r="1568">
          <cell r="B1568" t="str">
            <v>Sub-Saharan Africa</v>
          </cell>
        </row>
        <row r="1569">
          <cell r="B1569" t="str">
            <v>Sub-Saharan Africa</v>
          </cell>
        </row>
        <row r="1570">
          <cell r="B1570" t="str">
            <v>Sub-Saharan Africa</v>
          </cell>
        </row>
        <row r="1571">
          <cell r="B1571" t="str">
            <v>Sub-Saharan Africa</v>
          </cell>
        </row>
        <row r="1572">
          <cell r="B1572" t="str">
            <v>Sub-Saharan Africa</v>
          </cell>
        </row>
        <row r="1573">
          <cell r="B1573" t="str">
            <v>Sub-Saharan Africa</v>
          </cell>
        </row>
        <row r="1574">
          <cell r="B1574" t="str">
            <v>Sub-Saharan Africa</v>
          </cell>
        </row>
        <row r="1575">
          <cell r="B1575" t="str">
            <v>East Asia &amp; Pacific</v>
          </cell>
        </row>
        <row r="1576">
          <cell r="B1576" t="str">
            <v>East Asia &amp; Pacific</v>
          </cell>
        </row>
        <row r="1577">
          <cell r="B1577" t="str">
            <v>East Asia &amp; Pacific</v>
          </cell>
        </row>
        <row r="1578">
          <cell r="B1578" t="str">
            <v>East Asia &amp; Pacific</v>
          </cell>
        </row>
        <row r="1579">
          <cell r="B1579" t="str">
            <v>East Asia &amp; Pacific</v>
          </cell>
        </row>
        <row r="1580">
          <cell r="B1580" t="str">
            <v>East Asia &amp; Pacific</v>
          </cell>
        </row>
        <row r="1581">
          <cell r="B1581" t="str">
            <v>East Asia &amp; Pacific</v>
          </cell>
        </row>
        <row r="1582">
          <cell r="B1582" t="str">
            <v>East Asia &amp; Pacific</v>
          </cell>
        </row>
        <row r="1583">
          <cell r="B1583" t="str">
            <v>East Asia &amp; Pacific</v>
          </cell>
        </row>
        <row r="1584">
          <cell r="B1584" t="str">
            <v>East Asia &amp; Pacific</v>
          </cell>
        </row>
        <row r="1585">
          <cell r="B1585" t="str">
            <v>East Asia &amp; Pacific</v>
          </cell>
        </row>
        <row r="1586">
          <cell r="B1586" t="str">
            <v>Middle East &amp; North Africa</v>
          </cell>
        </row>
        <row r="1587">
          <cell r="B1587" t="str">
            <v>Middle East &amp; North Africa</v>
          </cell>
        </row>
        <row r="1588">
          <cell r="B1588" t="str">
            <v>Middle East &amp; North Africa</v>
          </cell>
        </row>
        <row r="1589">
          <cell r="B1589" t="str">
            <v>Middle East &amp; North Africa</v>
          </cell>
        </row>
        <row r="1590">
          <cell r="B1590" t="str">
            <v>Middle East &amp; North Africa</v>
          </cell>
        </row>
        <row r="1591">
          <cell r="B1591" t="str">
            <v>Middle East &amp; North Africa</v>
          </cell>
        </row>
        <row r="1592">
          <cell r="B1592" t="str">
            <v>Middle East &amp; North Africa</v>
          </cell>
        </row>
        <row r="1593">
          <cell r="B1593" t="str">
            <v>Middle East &amp; North Africa</v>
          </cell>
        </row>
        <row r="1594">
          <cell r="B1594" t="str">
            <v>Middle East &amp; North Africa</v>
          </cell>
        </row>
        <row r="1595">
          <cell r="B1595" t="str">
            <v>Middle East &amp; North Africa</v>
          </cell>
        </row>
        <row r="1596">
          <cell r="B1596" t="str">
            <v>Middle East &amp; North Africa</v>
          </cell>
        </row>
        <row r="1597">
          <cell r="B1597" t="str">
            <v>Sub-Saharan Africa</v>
          </cell>
        </row>
        <row r="1598">
          <cell r="B1598" t="str">
            <v>Sub-Saharan Africa</v>
          </cell>
        </row>
        <row r="1599">
          <cell r="B1599" t="str">
            <v>Sub-Saharan Africa</v>
          </cell>
        </row>
        <row r="1600">
          <cell r="B1600" t="str">
            <v>Sub-Saharan Africa</v>
          </cell>
        </row>
        <row r="1601">
          <cell r="B1601" t="str">
            <v>Sub-Saharan Africa</v>
          </cell>
        </row>
        <row r="1602">
          <cell r="B1602" t="str">
            <v>Sub-Saharan Africa</v>
          </cell>
        </row>
        <row r="1603">
          <cell r="B1603" t="str">
            <v>Sub-Saharan Africa</v>
          </cell>
        </row>
        <row r="1604">
          <cell r="B1604" t="str">
            <v>Sub-Saharan Africa</v>
          </cell>
        </row>
        <row r="1605">
          <cell r="B1605" t="str">
            <v>Sub-Saharan Africa</v>
          </cell>
        </row>
        <row r="1606">
          <cell r="B1606" t="str">
            <v>Sub-Saharan Africa</v>
          </cell>
        </row>
        <row r="1607">
          <cell r="B1607" t="str">
            <v>Sub-Saharan Africa</v>
          </cell>
        </row>
        <row r="1608">
          <cell r="B1608" t="str">
            <v>Europe &amp; Central Asia</v>
          </cell>
        </row>
        <row r="1609">
          <cell r="B1609" t="str">
            <v>Europe &amp; Central Asia</v>
          </cell>
        </row>
        <row r="1610">
          <cell r="B1610" t="str">
            <v>Europe &amp; Central Asia</v>
          </cell>
        </row>
        <row r="1611">
          <cell r="B1611" t="str">
            <v>Europe &amp; Central Asia</v>
          </cell>
        </row>
        <row r="1612">
          <cell r="B1612" t="str">
            <v>Europe &amp; Central Asia</v>
          </cell>
        </row>
        <row r="1613">
          <cell r="B1613" t="str">
            <v>Europe &amp; Central Asia</v>
          </cell>
        </row>
        <row r="1614">
          <cell r="B1614" t="str">
            <v>Europe &amp; Central Asia</v>
          </cell>
        </row>
        <row r="1615">
          <cell r="B1615" t="str">
            <v>Europe &amp; Central Asia</v>
          </cell>
        </row>
        <row r="1616">
          <cell r="B1616" t="str">
            <v>Europe &amp; Central Asia</v>
          </cell>
        </row>
        <row r="1617">
          <cell r="B1617" t="str">
            <v>Europe &amp; Central Asia</v>
          </cell>
        </row>
        <row r="1618">
          <cell r="B1618" t="str">
            <v>Europe &amp; Central Asia</v>
          </cell>
        </row>
        <row r="1619">
          <cell r="B1619" t="str">
            <v>Sub-Saharan Africa</v>
          </cell>
        </row>
        <row r="1620">
          <cell r="B1620" t="str">
            <v>Sub-Saharan Africa</v>
          </cell>
        </row>
        <row r="1621">
          <cell r="B1621" t="str">
            <v>Sub-Saharan Africa</v>
          </cell>
        </row>
        <row r="1622">
          <cell r="B1622" t="str">
            <v>Sub-Saharan Africa</v>
          </cell>
        </row>
        <row r="1623">
          <cell r="B1623" t="str">
            <v>Sub-Saharan Africa</v>
          </cell>
        </row>
        <row r="1624">
          <cell r="B1624" t="str">
            <v>Sub-Saharan Africa</v>
          </cell>
        </row>
        <row r="1625">
          <cell r="B1625" t="str">
            <v>Sub-Saharan Africa</v>
          </cell>
        </row>
        <row r="1626">
          <cell r="B1626" t="str">
            <v>Sub-Saharan Africa</v>
          </cell>
        </row>
        <row r="1627">
          <cell r="B1627" t="str">
            <v>Sub-Saharan Africa</v>
          </cell>
        </row>
        <row r="1628">
          <cell r="B1628" t="str">
            <v>Sub-Saharan Africa</v>
          </cell>
        </row>
        <row r="1629">
          <cell r="B1629" t="str">
            <v>Sub-Saharan Africa</v>
          </cell>
        </row>
        <row r="1630">
          <cell r="B1630" t="str">
            <v>Sub-Saharan Africa</v>
          </cell>
        </row>
        <row r="1631">
          <cell r="B1631" t="str">
            <v>Sub-Saharan Africa</v>
          </cell>
        </row>
        <row r="1632">
          <cell r="B1632" t="str">
            <v>Sub-Saharan Africa</v>
          </cell>
        </row>
        <row r="1633">
          <cell r="B1633" t="str">
            <v>Sub-Saharan Africa</v>
          </cell>
        </row>
        <row r="1634">
          <cell r="B1634" t="str">
            <v>Sub-Saharan Africa</v>
          </cell>
        </row>
        <row r="1635">
          <cell r="B1635" t="str">
            <v>Sub-Saharan Africa</v>
          </cell>
        </row>
        <row r="1636">
          <cell r="B1636" t="str">
            <v>Sub-Saharan Africa</v>
          </cell>
        </row>
        <row r="1637">
          <cell r="B1637" t="str">
            <v>Sub-Saharan Africa</v>
          </cell>
        </row>
        <row r="1638">
          <cell r="B1638" t="str">
            <v>Sub-Saharan Africa</v>
          </cell>
        </row>
        <row r="1639">
          <cell r="B1639" t="str">
            <v>Sub-Saharan Africa</v>
          </cell>
        </row>
        <row r="1640">
          <cell r="B1640" t="str">
            <v>Sub-Saharan Africa</v>
          </cell>
        </row>
        <row r="1641">
          <cell r="B1641" t="str">
            <v>East Asia &amp; Pacific</v>
          </cell>
        </row>
        <row r="1642">
          <cell r="B1642" t="str">
            <v>East Asia &amp; Pacific</v>
          </cell>
        </row>
        <row r="1643">
          <cell r="B1643" t="str">
            <v>East Asia &amp; Pacific</v>
          </cell>
        </row>
        <row r="1644">
          <cell r="B1644" t="str">
            <v>East Asia &amp; Pacific</v>
          </cell>
        </row>
        <row r="1645">
          <cell r="B1645" t="str">
            <v>East Asia &amp; Pacific</v>
          </cell>
        </row>
        <row r="1646">
          <cell r="B1646" t="str">
            <v>East Asia &amp; Pacific</v>
          </cell>
        </row>
        <row r="1647">
          <cell r="B1647" t="str">
            <v>East Asia &amp; Pacific</v>
          </cell>
        </row>
        <row r="1648">
          <cell r="B1648" t="str">
            <v>East Asia &amp; Pacific</v>
          </cell>
        </row>
        <row r="1649">
          <cell r="B1649" t="str">
            <v>East Asia &amp; Pacific</v>
          </cell>
        </row>
        <row r="1650">
          <cell r="B1650" t="str">
            <v>East Asia &amp; Pacific</v>
          </cell>
        </row>
        <row r="1651">
          <cell r="B1651" t="str">
            <v>East Asia &amp; Pacific</v>
          </cell>
        </row>
        <row r="1652">
          <cell r="B1652" t="str">
            <v>Europe &amp; Central Asia</v>
          </cell>
        </row>
        <row r="1653">
          <cell r="B1653" t="str">
            <v>Europe &amp; Central Asia</v>
          </cell>
        </row>
        <row r="1654">
          <cell r="B1654" t="str">
            <v>Europe &amp; Central Asia</v>
          </cell>
        </row>
        <row r="1655">
          <cell r="B1655" t="str">
            <v>Europe &amp; Central Asia</v>
          </cell>
        </row>
        <row r="1656">
          <cell r="B1656" t="str">
            <v>Europe &amp; Central Asia</v>
          </cell>
        </row>
        <row r="1657">
          <cell r="B1657" t="str">
            <v>Europe &amp; Central Asia</v>
          </cell>
        </row>
        <row r="1658">
          <cell r="B1658" t="str">
            <v>Europe &amp; Central Asia</v>
          </cell>
        </row>
        <row r="1659">
          <cell r="B1659" t="str">
            <v>Europe &amp; Central Asia</v>
          </cell>
        </row>
        <row r="1660">
          <cell r="B1660" t="str">
            <v>Europe &amp; Central Asia</v>
          </cell>
        </row>
        <row r="1661">
          <cell r="B1661" t="str">
            <v>Europe &amp; Central Asia</v>
          </cell>
        </row>
        <row r="1662">
          <cell r="B1662" t="str">
            <v>Europe &amp; Central Asia</v>
          </cell>
        </row>
        <row r="1663">
          <cell r="B1663" t="str">
            <v>Europe &amp; Central Asia</v>
          </cell>
        </row>
        <row r="1664">
          <cell r="B1664" t="str">
            <v>Europe &amp; Central Asia</v>
          </cell>
        </row>
        <row r="1665">
          <cell r="B1665" t="str">
            <v>Europe &amp; Central Asia</v>
          </cell>
        </row>
        <row r="1666">
          <cell r="B1666" t="str">
            <v>Europe &amp; Central Asia</v>
          </cell>
        </row>
        <row r="1667">
          <cell r="B1667" t="str">
            <v>Europe &amp; Central Asia</v>
          </cell>
        </row>
        <row r="1668">
          <cell r="B1668" t="str">
            <v>Europe &amp; Central Asia</v>
          </cell>
        </row>
        <row r="1669">
          <cell r="B1669" t="str">
            <v>Europe &amp; Central Asia</v>
          </cell>
        </row>
        <row r="1670">
          <cell r="B1670" t="str">
            <v>Europe &amp; Central Asia</v>
          </cell>
        </row>
        <row r="1671">
          <cell r="B1671" t="str">
            <v>Europe &amp; Central Asia</v>
          </cell>
        </row>
        <row r="1672">
          <cell r="B1672" t="str">
            <v>Europe &amp; Central Asia</v>
          </cell>
        </row>
        <row r="1673">
          <cell r="B1673" t="str">
            <v>Europe &amp; Central Asia</v>
          </cell>
        </row>
        <row r="1674">
          <cell r="B1674" t="str">
            <v>East Asia &amp; Pacific</v>
          </cell>
        </row>
        <row r="1675">
          <cell r="B1675" t="str">
            <v>East Asia &amp; Pacific</v>
          </cell>
        </row>
        <row r="1676">
          <cell r="B1676" t="str">
            <v>East Asia &amp; Pacific</v>
          </cell>
        </row>
        <row r="1677">
          <cell r="B1677" t="str">
            <v>East Asia &amp; Pacific</v>
          </cell>
        </row>
        <row r="1678">
          <cell r="B1678" t="str">
            <v>East Asia &amp; Pacific</v>
          </cell>
        </row>
        <row r="1679">
          <cell r="B1679" t="str">
            <v>East Asia &amp; Pacific</v>
          </cell>
        </row>
        <row r="1680">
          <cell r="B1680" t="str">
            <v>East Asia &amp; Pacific</v>
          </cell>
        </row>
        <row r="1681">
          <cell r="B1681" t="str">
            <v>East Asia &amp; Pacific</v>
          </cell>
        </row>
        <row r="1682">
          <cell r="B1682" t="str">
            <v>East Asia &amp; Pacific</v>
          </cell>
        </row>
        <row r="1683">
          <cell r="B1683" t="str">
            <v>East Asia &amp; Pacific</v>
          </cell>
        </row>
        <row r="1684">
          <cell r="B1684" t="str">
            <v>East Asia &amp; Pacific</v>
          </cell>
        </row>
        <row r="1685">
          <cell r="B1685" t="str">
            <v>Sub-Saharan Africa</v>
          </cell>
        </row>
        <row r="1686">
          <cell r="B1686" t="str">
            <v>Sub-Saharan Africa</v>
          </cell>
        </row>
        <row r="1687">
          <cell r="B1687" t="str">
            <v>Sub-Saharan Africa</v>
          </cell>
        </row>
        <row r="1688">
          <cell r="B1688" t="str">
            <v>Sub-Saharan Africa</v>
          </cell>
        </row>
        <row r="1689">
          <cell r="B1689" t="str">
            <v>Sub-Saharan Africa</v>
          </cell>
        </row>
        <row r="1690">
          <cell r="B1690" t="str">
            <v>Sub-Saharan Africa</v>
          </cell>
        </row>
        <row r="1691">
          <cell r="B1691" t="str">
            <v>Sub-Saharan Africa</v>
          </cell>
        </row>
        <row r="1692">
          <cell r="B1692" t="str">
            <v>Sub-Saharan Africa</v>
          </cell>
        </row>
        <row r="1693">
          <cell r="B1693" t="str">
            <v>Sub-Saharan Africa</v>
          </cell>
        </row>
        <row r="1694">
          <cell r="B1694" t="str">
            <v>Sub-Saharan Africa</v>
          </cell>
        </row>
        <row r="1695">
          <cell r="B1695" t="str">
            <v>Sub-Saharan Africa</v>
          </cell>
        </row>
        <row r="1696">
          <cell r="B1696" t="str">
            <v>Sub-Saharan Africa</v>
          </cell>
        </row>
        <row r="1697">
          <cell r="B1697" t="str">
            <v>Sub-Saharan Africa</v>
          </cell>
        </row>
        <row r="1698">
          <cell r="B1698" t="str">
            <v>Sub-Saharan Africa</v>
          </cell>
        </row>
        <row r="1699">
          <cell r="B1699" t="str">
            <v>Sub-Saharan Africa</v>
          </cell>
        </row>
        <row r="1700">
          <cell r="B1700" t="str">
            <v>Sub-Saharan Africa</v>
          </cell>
        </row>
        <row r="1701">
          <cell r="B1701" t="str">
            <v>Sub-Saharan Africa</v>
          </cell>
        </row>
        <row r="1702">
          <cell r="B1702" t="str">
            <v>Sub-Saharan Africa</v>
          </cell>
        </row>
        <row r="1703">
          <cell r="B1703" t="str">
            <v>Sub-Saharan Africa</v>
          </cell>
        </row>
        <row r="1704">
          <cell r="B1704" t="str">
            <v>Sub-Saharan Africa</v>
          </cell>
        </row>
        <row r="1705">
          <cell r="B1705" t="str">
            <v>Sub-Saharan Africa</v>
          </cell>
        </row>
        <row r="1706">
          <cell r="B1706" t="str">
            <v>Sub-Saharan Africa</v>
          </cell>
        </row>
        <row r="1707">
          <cell r="B1707" t="str">
            <v>Sub-Saharan Africa</v>
          </cell>
        </row>
        <row r="1708">
          <cell r="B1708" t="str">
            <v>Sub-Saharan Africa</v>
          </cell>
        </row>
        <row r="1709">
          <cell r="B1709" t="str">
            <v>Sub-Saharan Africa</v>
          </cell>
        </row>
        <row r="1710">
          <cell r="B1710" t="str">
            <v>Sub-Saharan Africa</v>
          </cell>
        </row>
        <row r="1711">
          <cell r="B1711" t="str">
            <v>Sub-Saharan Africa</v>
          </cell>
        </row>
        <row r="1712">
          <cell r="B1712" t="str">
            <v>Sub-Saharan Africa</v>
          </cell>
        </row>
        <row r="1713">
          <cell r="B1713" t="str">
            <v>Sub-Saharan Africa</v>
          </cell>
        </row>
        <row r="1714">
          <cell r="B1714" t="str">
            <v>Sub-Saharan Africa</v>
          </cell>
        </row>
        <row r="1715">
          <cell r="B1715" t="str">
            <v>Sub-Saharan Africa</v>
          </cell>
        </row>
        <row r="1716">
          <cell r="B1716" t="str">
            <v>Sub-Saharan Africa</v>
          </cell>
        </row>
        <row r="1717">
          <cell r="B1717" t="str">
            <v>Sub-Saharan Africa</v>
          </cell>
        </row>
        <row r="1718">
          <cell r="B1718" t="str">
            <v>Europe &amp; Central Asia</v>
          </cell>
        </row>
        <row r="1719">
          <cell r="B1719" t="str">
            <v>Europe &amp; Central Asia</v>
          </cell>
        </row>
        <row r="1720">
          <cell r="B1720" t="str">
            <v>Europe &amp; Central Asia</v>
          </cell>
        </row>
        <row r="1721">
          <cell r="B1721" t="str">
            <v>Europe &amp; Central Asia</v>
          </cell>
        </row>
        <row r="1722">
          <cell r="B1722" t="str">
            <v>Europe &amp; Central Asia</v>
          </cell>
        </row>
        <row r="1723">
          <cell r="B1723" t="str">
            <v>Europe &amp; Central Asia</v>
          </cell>
        </row>
        <row r="1724">
          <cell r="B1724" t="str">
            <v>Europe &amp; Central Asia</v>
          </cell>
        </row>
        <row r="1725">
          <cell r="B1725" t="str">
            <v>Europe &amp; Central Asia</v>
          </cell>
        </row>
        <row r="1726">
          <cell r="B1726" t="str">
            <v>Europe &amp; Central Asia</v>
          </cell>
        </row>
        <row r="1727">
          <cell r="B1727" t="str">
            <v>Europe &amp; Central Asia</v>
          </cell>
        </row>
        <row r="1728">
          <cell r="B1728" t="str">
            <v>Europe &amp; Central Asia</v>
          </cell>
        </row>
        <row r="1729">
          <cell r="B1729" t="str">
            <v>South Asia</v>
          </cell>
        </row>
        <row r="1730">
          <cell r="B1730" t="str">
            <v>South Asia</v>
          </cell>
        </row>
        <row r="1731">
          <cell r="B1731" t="str">
            <v>South Asia</v>
          </cell>
        </row>
        <row r="1732">
          <cell r="B1732" t="str">
            <v>South Asia</v>
          </cell>
        </row>
        <row r="1733">
          <cell r="B1733" t="str">
            <v>South Asia</v>
          </cell>
        </row>
        <row r="1734">
          <cell r="B1734" t="str">
            <v>South Asia</v>
          </cell>
        </row>
        <row r="1735">
          <cell r="B1735" t="str">
            <v>South Asia</v>
          </cell>
        </row>
        <row r="1736">
          <cell r="B1736" t="str">
            <v>South Asia</v>
          </cell>
        </row>
        <row r="1737">
          <cell r="B1737" t="str">
            <v>South Asia</v>
          </cell>
        </row>
        <row r="1738">
          <cell r="B1738" t="str">
            <v>South Asia</v>
          </cell>
        </row>
        <row r="1739">
          <cell r="B1739" t="str">
            <v>South Asia</v>
          </cell>
        </row>
        <row r="1740">
          <cell r="B1740" t="str">
            <v>Latin America &amp; Caribbean</v>
          </cell>
        </row>
        <row r="1741">
          <cell r="B1741" t="str">
            <v>Latin America &amp; Caribbean</v>
          </cell>
        </row>
        <row r="1742">
          <cell r="B1742" t="str">
            <v>Latin America &amp; Caribbean</v>
          </cell>
        </row>
        <row r="1743">
          <cell r="B1743" t="str">
            <v>Latin America &amp; Caribbean</v>
          </cell>
        </row>
        <row r="1744">
          <cell r="B1744" t="str">
            <v>Latin America &amp; Caribbean</v>
          </cell>
        </row>
        <row r="1745">
          <cell r="B1745" t="str">
            <v>Latin America &amp; Caribbean</v>
          </cell>
        </row>
        <row r="1746">
          <cell r="B1746" t="str">
            <v>Latin America &amp; Caribbean</v>
          </cell>
        </row>
        <row r="1747">
          <cell r="B1747" t="str">
            <v>Latin America &amp; Caribbean</v>
          </cell>
        </row>
        <row r="1748">
          <cell r="B1748" t="str">
            <v>Latin America &amp; Caribbean</v>
          </cell>
        </row>
        <row r="1749">
          <cell r="B1749" t="str">
            <v>Latin America &amp; Caribbean</v>
          </cell>
        </row>
        <row r="1750">
          <cell r="B1750" t="str">
            <v>Latin America &amp; Caribbean</v>
          </cell>
        </row>
        <row r="1751">
          <cell r="B1751" t="str">
            <v>Latin America &amp; Caribbean</v>
          </cell>
        </row>
        <row r="1752">
          <cell r="B1752" t="str">
            <v>Latin America &amp; Caribbean</v>
          </cell>
        </row>
        <row r="1753">
          <cell r="B1753" t="str">
            <v>Latin America &amp; Caribbean</v>
          </cell>
        </row>
        <row r="1754">
          <cell r="B1754" t="str">
            <v>Latin America &amp; Caribbean</v>
          </cell>
        </row>
        <row r="1755">
          <cell r="B1755" t="str">
            <v>Latin America &amp; Caribbean</v>
          </cell>
        </row>
        <row r="1756">
          <cell r="B1756" t="str">
            <v>Latin America &amp; Caribbean</v>
          </cell>
        </row>
        <row r="1757">
          <cell r="B1757" t="str">
            <v>Latin America &amp; Caribbean</v>
          </cell>
        </row>
        <row r="1758">
          <cell r="B1758" t="str">
            <v>Latin America &amp; Caribbean</v>
          </cell>
        </row>
        <row r="1759">
          <cell r="B1759" t="str">
            <v>Latin America &amp; Caribbean</v>
          </cell>
        </row>
        <row r="1760">
          <cell r="B1760" t="str">
            <v>Latin America &amp; Caribbean</v>
          </cell>
        </row>
        <row r="1761">
          <cell r="B1761" t="str">
            <v>Latin America &amp; Caribbean</v>
          </cell>
        </row>
        <row r="1762">
          <cell r="B1762" t="str">
            <v>Latin America &amp; Caribbean</v>
          </cell>
        </row>
        <row r="1763">
          <cell r="B1763" t="str">
            <v>Latin America &amp; Caribbean</v>
          </cell>
        </row>
        <row r="1764">
          <cell r="B1764" t="str">
            <v>Latin America &amp; Caribbean</v>
          </cell>
        </row>
        <row r="1765">
          <cell r="B1765" t="str">
            <v>Latin America &amp; Caribbean</v>
          </cell>
        </row>
        <row r="1766">
          <cell r="B1766" t="str">
            <v>Latin America &amp; Caribbean</v>
          </cell>
        </row>
        <row r="1767">
          <cell r="B1767" t="str">
            <v>Latin America &amp; Caribbean</v>
          </cell>
        </row>
        <row r="1768">
          <cell r="B1768" t="str">
            <v>Latin America &amp; Caribbean</v>
          </cell>
        </row>
        <row r="1769">
          <cell r="B1769" t="str">
            <v>Latin America &amp; Caribbean</v>
          </cell>
        </row>
        <row r="1770">
          <cell r="B1770" t="str">
            <v>Latin America &amp; Caribbean</v>
          </cell>
        </row>
        <row r="1771">
          <cell r="B1771" t="str">
            <v>Latin America &amp; Caribbean</v>
          </cell>
        </row>
        <row r="1772">
          <cell r="B1772" t="str">
            <v>Latin America &amp; Caribbean</v>
          </cell>
        </row>
        <row r="1773">
          <cell r="B1773" t="str">
            <v>Sub-Saharan Africa</v>
          </cell>
        </row>
        <row r="1774">
          <cell r="B1774" t="str">
            <v>Sub-Saharan Africa</v>
          </cell>
        </row>
        <row r="1775">
          <cell r="B1775" t="str">
            <v>Sub-Saharan Africa</v>
          </cell>
        </row>
        <row r="1776">
          <cell r="B1776" t="str">
            <v>Sub-Saharan Africa</v>
          </cell>
        </row>
        <row r="1777">
          <cell r="B1777" t="str">
            <v>Sub-Saharan Africa</v>
          </cell>
        </row>
        <row r="1778">
          <cell r="B1778" t="str">
            <v>Sub-Saharan Africa</v>
          </cell>
        </row>
        <row r="1779">
          <cell r="B1779" t="str">
            <v>Sub-Saharan Africa</v>
          </cell>
        </row>
        <row r="1780">
          <cell r="B1780" t="str">
            <v>Sub-Saharan Africa</v>
          </cell>
        </row>
        <row r="1781">
          <cell r="B1781" t="str">
            <v>Sub-Saharan Africa</v>
          </cell>
        </row>
        <row r="1782">
          <cell r="B1782" t="str">
            <v>Sub-Saharan Africa</v>
          </cell>
        </row>
        <row r="1783">
          <cell r="B1783" t="str">
            <v>Sub-Saharan Africa</v>
          </cell>
        </row>
        <row r="1784">
          <cell r="B1784" t="str">
            <v>Latin America &amp; Caribbean</v>
          </cell>
        </row>
        <row r="1785">
          <cell r="B1785" t="str">
            <v>Latin America &amp; Caribbean</v>
          </cell>
        </row>
        <row r="1786">
          <cell r="B1786" t="str">
            <v>Latin America &amp; Caribbean</v>
          </cell>
        </row>
        <row r="1787">
          <cell r="B1787" t="str">
            <v>Latin America &amp; Caribbean</v>
          </cell>
        </row>
        <row r="1788">
          <cell r="B1788" t="str">
            <v>Latin America &amp; Caribbean</v>
          </cell>
        </row>
        <row r="1789">
          <cell r="B1789" t="str">
            <v>Latin America &amp; Caribbean</v>
          </cell>
        </row>
        <row r="1790">
          <cell r="B1790" t="str">
            <v>Latin America &amp; Caribbean</v>
          </cell>
        </row>
        <row r="1791">
          <cell r="B1791" t="str">
            <v>Latin America &amp; Caribbean</v>
          </cell>
        </row>
        <row r="1792">
          <cell r="B1792" t="str">
            <v>Latin America &amp; Caribbean</v>
          </cell>
        </row>
        <row r="1793">
          <cell r="B1793" t="str">
            <v>Latin America &amp; Caribbean</v>
          </cell>
        </row>
        <row r="1794">
          <cell r="B1794" t="str">
            <v>Latin America &amp; Caribbean</v>
          </cell>
        </row>
        <row r="1795">
          <cell r="B1795" t="str">
            <v>Europe &amp; Central Asia</v>
          </cell>
        </row>
        <row r="1796">
          <cell r="B1796" t="str">
            <v>Europe &amp; Central Asia</v>
          </cell>
        </row>
        <row r="1797">
          <cell r="B1797" t="str">
            <v>Europe &amp; Central Asia</v>
          </cell>
        </row>
        <row r="1798">
          <cell r="B1798" t="str">
            <v>Europe &amp; Central Asia</v>
          </cell>
        </row>
        <row r="1799">
          <cell r="B1799" t="str">
            <v>Europe &amp; Central Asia</v>
          </cell>
        </row>
        <row r="1800">
          <cell r="B1800" t="str">
            <v>Europe &amp; Central Asia</v>
          </cell>
        </row>
        <row r="1801">
          <cell r="B1801" t="str">
            <v>Europe &amp; Central Asia</v>
          </cell>
        </row>
        <row r="1802">
          <cell r="B1802" t="str">
            <v>Europe &amp; Central Asia</v>
          </cell>
        </row>
        <row r="1803">
          <cell r="B1803" t="str">
            <v>Europe &amp; Central Asia</v>
          </cell>
        </row>
        <row r="1804">
          <cell r="B1804" t="str">
            <v>Europe &amp; Central Asia</v>
          </cell>
        </row>
        <row r="1805">
          <cell r="B1805" t="str">
            <v>Europe &amp; Central Asia</v>
          </cell>
        </row>
        <row r="1806">
          <cell r="B1806" t="str">
            <v>Europe &amp; Central Asia</v>
          </cell>
        </row>
        <row r="1807">
          <cell r="B1807" t="str">
            <v>Europe &amp; Central Asia</v>
          </cell>
        </row>
        <row r="1808">
          <cell r="B1808" t="str">
            <v>Europe &amp; Central Asia</v>
          </cell>
        </row>
        <row r="1809">
          <cell r="B1809" t="str">
            <v>Europe &amp; Central Asia</v>
          </cell>
        </row>
        <row r="1810">
          <cell r="B1810" t="str">
            <v>Europe &amp; Central Asia</v>
          </cell>
        </row>
        <row r="1811">
          <cell r="B1811" t="str">
            <v>Europe &amp; Central Asia</v>
          </cell>
        </row>
        <row r="1812">
          <cell r="B1812" t="str">
            <v>Europe &amp; Central Asia</v>
          </cell>
        </row>
        <row r="1813">
          <cell r="B1813" t="str">
            <v>Europe &amp; Central Asia</v>
          </cell>
        </row>
        <row r="1814">
          <cell r="B1814" t="str">
            <v>Europe &amp; Central Asia</v>
          </cell>
        </row>
        <row r="1815">
          <cell r="B1815" t="str">
            <v>Europe &amp; Central Asia</v>
          </cell>
        </row>
        <row r="1816">
          <cell r="B1816" t="str">
            <v>Europe &amp; Central Asia</v>
          </cell>
        </row>
        <row r="1817">
          <cell r="B1817" t="str">
            <v>Middle East &amp; North Africa</v>
          </cell>
        </row>
        <row r="1818">
          <cell r="B1818" t="str">
            <v>Middle East &amp; North Africa</v>
          </cell>
        </row>
        <row r="1819">
          <cell r="B1819" t="str">
            <v>Middle East &amp; North Africa</v>
          </cell>
        </row>
        <row r="1820">
          <cell r="B1820" t="str">
            <v>Sub-Saharan Africa</v>
          </cell>
        </row>
        <row r="1821">
          <cell r="B1821" t="str">
            <v>Sub-Saharan Africa</v>
          </cell>
        </row>
        <row r="1822">
          <cell r="B1822" t="str">
            <v>Sub-Saharan Africa</v>
          </cell>
        </row>
        <row r="1823">
          <cell r="B1823" t="str">
            <v>Sub-Saharan Africa</v>
          </cell>
        </row>
        <row r="1824">
          <cell r="B1824" t="str">
            <v>Sub-Saharan Africa</v>
          </cell>
        </row>
        <row r="1825">
          <cell r="B1825" t="str">
            <v>Sub-Saharan Africa</v>
          </cell>
        </row>
        <row r="1826">
          <cell r="B1826" t="str">
            <v>Sub-Saharan Africa</v>
          </cell>
        </row>
        <row r="1827">
          <cell r="B1827" t="str">
            <v>Sub-Saharan Africa</v>
          </cell>
        </row>
        <row r="1828">
          <cell r="B1828" t="str">
            <v>Sub-Saharan Africa</v>
          </cell>
        </row>
        <row r="1829">
          <cell r="B1829" t="str">
            <v>Sub-Saharan Africa</v>
          </cell>
        </row>
        <row r="1830">
          <cell r="B1830" t="str">
            <v>Sub-Saharan Africa</v>
          </cell>
        </row>
        <row r="1831">
          <cell r="B1831" t="str">
            <v>East Asia &amp; Pacific</v>
          </cell>
        </row>
        <row r="1832">
          <cell r="B1832" t="str">
            <v>East Asia &amp; Pacific</v>
          </cell>
        </row>
        <row r="1833">
          <cell r="B1833" t="str">
            <v>East Asia &amp; Pacific</v>
          </cell>
        </row>
        <row r="1834">
          <cell r="B1834" t="str">
            <v>East Asia &amp; Pacific</v>
          </cell>
        </row>
        <row r="1835">
          <cell r="B1835" t="str">
            <v>East Asia &amp; Pacific</v>
          </cell>
        </row>
        <row r="1836">
          <cell r="B1836" t="str">
            <v>East Asia &amp; Pacific</v>
          </cell>
        </row>
        <row r="1837">
          <cell r="B1837" t="str">
            <v>East Asia &amp; Pacific</v>
          </cell>
        </row>
        <row r="1838">
          <cell r="B1838" t="str">
            <v>East Asia &amp; Pacific</v>
          </cell>
        </row>
        <row r="1839">
          <cell r="B1839" t="str">
            <v>East Asia &amp; Pacific</v>
          </cell>
        </row>
        <row r="1840">
          <cell r="B1840" t="str">
            <v>East Asia &amp; Pacific</v>
          </cell>
        </row>
        <row r="1841">
          <cell r="B1841" t="str">
            <v>East Asia &amp; Pacific</v>
          </cell>
        </row>
        <row r="1842">
          <cell r="B1842" t="str">
            <v>Europe &amp; Central Asia</v>
          </cell>
        </row>
        <row r="1843">
          <cell r="B1843" t="str">
            <v>Europe &amp; Central Asia</v>
          </cell>
        </row>
        <row r="1844">
          <cell r="B1844" t="str">
            <v>Europe &amp; Central Asia</v>
          </cell>
        </row>
        <row r="1845">
          <cell r="B1845" t="str">
            <v>Europe &amp; Central Asia</v>
          </cell>
        </row>
        <row r="1846">
          <cell r="B1846" t="str">
            <v>Europe &amp; Central Asia</v>
          </cell>
        </row>
        <row r="1847">
          <cell r="B1847" t="str">
            <v>Europe &amp; Central Asia</v>
          </cell>
        </row>
        <row r="1848">
          <cell r="B1848" t="str">
            <v>Europe &amp; Central Asia</v>
          </cell>
        </row>
        <row r="1849">
          <cell r="B1849" t="str">
            <v>Europe &amp; Central Asia</v>
          </cell>
        </row>
        <row r="1850">
          <cell r="B1850" t="str">
            <v>Europe &amp; Central Asia</v>
          </cell>
        </row>
        <row r="1851">
          <cell r="B1851" t="str">
            <v>Europe &amp; Central Asia</v>
          </cell>
        </row>
        <row r="1852">
          <cell r="B1852" t="str">
            <v>Europe &amp; Central Asia</v>
          </cell>
        </row>
        <row r="1853">
          <cell r="B1853" t="str">
            <v>Sub-Saharan Africa</v>
          </cell>
        </row>
        <row r="1854">
          <cell r="B1854" t="str">
            <v>Sub-Saharan Africa</v>
          </cell>
        </row>
        <row r="1855">
          <cell r="B1855" t="str">
            <v>Sub-Saharan Africa</v>
          </cell>
        </row>
        <row r="1856">
          <cell r="B1856" t="str">
            <v>Sub-Saharan Africa</v>
          </cell>
        </row>
        <row r="1857">
          <cell r="B1857" t="str">
            <v>Sub-Saharan Africa</v>
          </cell>
        </row>
        <row r="1858">
          <cell r="B1858" t="str">
            <v>Sub-Saharan Africa</v>
          </cell>
        </row>
        <row r="1859">
          <cell r="B1859" t="str">
            <v>Sub-Saharan Africa</v>
          </cell>
        </row>
        <row r="1860">
          <cell r="B1860" t="str">
            <v>Sub-Saharan Africa</v>
          </cell>
        </row>
        <row r="1861">
          <cell r="B1861" t="str">
            <v>Sub-Saharan Africa</v>
          </cell>
        </row>
        <row r="1862">
          <cell r="B1862" t="str">
            <v>Sub-Saharan Africa</v>
          </cell>
        </row>
        <row r="1863">
          <cell r="B1863" t="str">
            <v>Sub-Saharan Africa</v>
          </cell>
        </row>
        <row r="1864">
          <cell r="B1864" t="str">
            <v>East Asia &amp; Pacific</v>
          </cell>
        </row>
        <row r="1865">
          <cell r="B1865" t="str">
            <v>East Asia &amp; Pacific</v>
          </cell>
        </row>
        <row r="1866">
          <cell r="B1866" t="str">
            <v>East Asia &amp; Pacific</v>
          </cell>
        </row>
        <row r="1867">
          <cell r="B1867" t="str">
            <v>East Asia &amp; Pacific</v>
          </cell>
        </row>
        <row r="1868">
          <cell r="B1868" t="str">
            <v>East Asia &amp; Pacific</v>
          </cell>
        </row>
        <row r="1869">
          <cell r="B1869" t="str">
            <v>East Asia &amp; Pacific</v>
          </cell>
        </row>
        <row r="1870">
          <cell r="B1870" t="str">
            <v>East Asia &amp; Pacific</v>
          </cell>
        </row>
        <row r="1871">
          <cell r="B1871" t="str">
            <v>East Asia &amp; Pacific</v>
          </cell>
        </row>
        <row r="1872">
          <cell r="B1872" t="str">
            <v>East Asia &amp; Pacific</v>
          </cell>
        </row>
        <row r="1873">
          <cell r="B1873" t="str">
            <v>East Asia &amp; Pacific</v>
          </cell>
        </row>
        <row r="1874">
          <cell r="B1874" t="str">
            <v>East Asia &amp; Pacific</v>
          </cell>
        </row>
        <row r="1875">
          <cell r="B1875" t="str">
            <v>East Asia &amp; Pacific</v>
          </cell>
        </row>
        <row r="1876">
          <cell r="B1876" t="str">
            <v>East Asia &amp; Pacific</v>
          </cell>
        </row>
        <row r="1877">
          <cell r="B1877" t="str">
            <v>East Asia &amp; Pacific</v>
          </cell>
        </row>
        <row r="1878">
          <cell r="B1878" t="str">
            <v>East Asia &amp; Pacific</v>
          </cell>
        </row>
        <row r="1879">
          <cell r="B1879" t="str">
            <v>East Asia &amp; Pacific</v>
          </cell>
        </row>
        <row r="1880">
          <cell r="B1880" t="str">
            <v>East Asia &amp; Pacific</v>
          </cell>
        </row>
        <row r="1881">
          <cell r="B1881" t="str">
            <v>East Asia &amp; Pacific</v>
          </cell>
        </row>
        <row r="1882">
          <cell r="B1882" t="str">
            <v>East Asia &amp; Pacific</v>
          </cell>
        </row>
        <row r="1883">
          <cell r="B1883" t="str">
            <v>East Asia &amp; Pacific</v>
          </cell>
        </row>
        <row r="1884">
          <cell r="B1884" t="str">
            <v>East Asia &amp; Pacific</v>
          </cell>
        </row>
        <row r="1885">
          <cell r="B1885" t="str">
            <v>East Asia &amp; Pacific</v>
          </cell>
        </row>
        <row r="1886">
          <cell r="B1886" t="str">
            <v>Sub-Saharan Africa</v>
          </cell>
        </row>
        <row r="1887">
          <cell r="B1887" t="str">
            <v>Sub-Saharan Africa</v>
          </cell>
        </row>
        <row r="1888">
          <cell r="B1888" t="str">
            <v>Sub-Saharan Africa</v>
          </cell>
        </row>
        <row r="1889">
          <cell r="B1889" t="str">
            <v>Sub-Saharan Africa</v>
          </cell>
        </row>
        <row r="1890">
          <cell r="B1890" t="str">
            <v>Sub-Saharan Africa</v>
          </cell>
        </row>
        <row r="1891">
          <cell r="B1891" t="str">
            <v>Sub-Saharan Africa</v>
          </cell>
        </row>
        <row r="1892">
          <cell r="B1892" t="str">
            <v>Sub-Saharan Africa</v>
          </cell>
        </row>
        <row r="1893">
          <cell r="B1893" t="str">
            <v>Sub-Saharan Africa</v>
          </cell>
        </row>
        <row r="1894">
          <cell r="B1894" t="str">
            <v>Sub-Saharan Africa</v>
          </cell>
        </row>
        <row r="1895">
          <cell r="B1895" t="str">
            <v>Sub-Saharan Africa</v>
          </cell>
        </row>
        <row r="1896">
          <cell r="B1896" t="str">
            <v>Sub-Saharan Africa</v>
          </cell>
        </row>
        <row r="1897">
          <cell r="B1897" t="str">
            <v>East Asia &amp; Pacific</v>
          </cell>
        </row>
        <row r="1898">
          <cell r="B1898" t="str">
            <v>East Asia &amp; Pacific</v>
          </cell>
        </row>
        <row r="1899">
          <cell r="B1899" t="str">
            <v>East Asia &amp; Pacific</v>
          </cell>
        </row>
        <row r="1900">
          <cell r="B1900" t="str">
            <v>East Asia &amp; Pacific</v>
          </cell>
        </row>
        <row r="1901">
          <cell r="B1901" t="str">
            <v>East Asia &amp; Pacific</v>
          </cell>
        </row>
        <row r="1902">
          <cell r="B1902" t="str">
            <v>East Asia &amp; Pacific</v>
          </cell>
        </row>
        <row r="1903">
          <cell r="B1903" t="str">
            <v>East Asia &amp; Pacific</v>
          </cell>
        </row>
        <row r="1904">
          <cell r="B1904" t="str">
            <v>East Asia &amp; Pacific</v>
          </cell>
        </row>
        <row r="1905">
          <cell r="B1905" t="str">
            <v>East Asia &amp; Pacific</v>
          </cell>
        </row>
        <row r="1906">
          <cell r="B1906" t="str">
            <v>East Asia &amp; Pacific</v>
          </cell>
        </row>
        <row r="1907">
          <cell r="B1907" t="str">
            <v>East Asia &amp; Pacific</v>
          </cell>
        </row>
        <row r="1908">
          <cell r="B1908" t="str">
            <v>Latin America &amp; Caribbean</v>
          </cell>
        </row>
        <row r="1909">
          <cell r="B1909" t="str">
            <v>Latin America &amp; Caribbean</v>
          </cell>
        </row>
        <row r="1910">
          <cell r="B1910" t="str">
            <v>Latin America &amp; Caribbean</v>
          </cell>
        </row>
        <row r="1911">
          <cell r="B1911" t="str">
            <v>Latin America &amp; Caribbean</v>
          </cell>
        </row>
        <row r="1912">
          <cell r="B1912" t="str">
            <v>Latin America &amp; Caribbean</v>
          </cell>
        </row>
        <row r="1913">
          <cell r="B1913" t="str">
            <v>Latin America &amp; Caribbean</v>
          </cell>
        </row>
        <row r="1914">
          <cell r="B1914" t="str">
            <v>Latin America &amp; Caribbean</v>
          </cell>
        </row>
        <row r="1915">
          <cell r="B1915" t="str">
            <v>Latin America &amp; Caribbean</v>
          </cell>
        </row>
        <row r="1916">
          <cell r="B1916" t="str">
            <v>Latin America &amp; Caribbean</v>
          </cell>
        </row>
        <row r="1917">
          <cell r="B1917" t="str">
            <v>Latin America &amp; Caribbean</v>
          </cell>
        </row>
        <row r="1918">
          <cell r="B1918" t="str">
            <v>Latin America &amp; Caribbean</v>
          </cell>
        </row>
        <row r="1919">
          <cell r="B1919" t="str">
            <v>Middle East &amp; North Africa</v>
          </cell>
        </row>
        <row r="1920">
          <cell r="B1920" t="str">
            <v>Middle East &amp; North Africa</v>
          </cell>
        </row>
        <row r="1921">
          <cell r="B1921" t="str">
            <v>Middle East &amp; North Africa</v>
          </cell>
        </row>
        <row r="1922">
          <cell r="B1922" t="str">
            <v>Middle East &amp; North Africa</v>
          </cell>
        </row>
        <row r="1923">
          <cell r="B1923" t="str">
            <v>Middle East &amp; North Africa</v>
          </cell>
        </row>
        <row r="1924">
          <cell r="B1924" t="str">
            <v>Middle East &amp; North Africa</v>
          </cell>
        </row>
        <row r="1925">
          <cell r="B1925" t="str">
            <v>Middle East &amp; North Africa</v>
          </cell>
        </row>
        <row r="1926">
          <cell r="B1926" t="str">
            <v>Middle East &amp; North Africa</v>
          </cell>
        </row>
        <row r="1927">
          <cell r="B1927" t="str">
            <v>Middle East &amp; North Africa</v>
          </cell>
        </row>
        <row r="1928">
          <cell r="B1928" t="str">
            <v>Middle East &amp; North Africa</v>
          </cell>
        </row>
        <row r="1929">
          <cell r="B1929" t="str">
            <v>Middle East &amp; North Africa</v>
          </cell>
        </row>
        <row r="1930">
          <cell r="B1930" t="str">
            <v>Europe &amp; Central Asia</v>
          </cell>
        </row>
        <row r="1931">
          <cell r="B1931" t="str">
            <v>Europe &amp; Central Asia</v>
          </cell>
        </row>
        <row r="1932">
          <cell r="B1932" t="str">
            <v>Europe &amp; Central Asia</v>
          </cell>
        </row>
        <row r="1933">
          <cell r="B1933" t="str">
            <v>Europe &amp; Central Asia</v>
          </cell>
        </row>
        <row r="1934">
          <cell r="B1934" t="str">
            <v>Europe &amp; Central Asia</v>
          </cell>
        </row>
        <row r="1935">
          <cell r="B1935" t="str">
            <v>Europe &amp; Central Asia</v>
          </cell>
        </row>
        <row r="1936">
          <cell r="B1936" t="str">
            <v>Europe &amp; Central Asia</v>
          </cell>
        </row>
        <row r="1937">
          <cell r="B1937" t="str">
            <v>Europe &amp; Central Asia</v>
          </cell>
        </row>
        <row r="1938">
          <cell r="B1938" t="str">
            <v>Europe &amp; Central Asia</v>
          </cell>
        </row>
        <row r="1939">
          <cell r="B1939" t="str">
            <v>Europe &amp; Central Asia</v>
          </cell>
        </row>
        <row r="1940">
          <cell r="B1940" t="str">
            <v>Europe &amp; Central Asia</v>
          </cell>
        </row>
        <row r="1941">
          <cell r="B1941" t="str">
            <v>Europe &amp; Central Asia</v>
          </cell>
        </row>
        <row r="1942">
          <cell r="B1942" t="str">
            <v>Europe &amp; Central Asia</v>
          </cell>
        </row>
        <row r="1943">
          <cell r="B1943" t="str">
            <v>Europe &amp; Central Asia</v>
          </cell>
        </row>
        <row r="1944">
          <cell r="B1944" t="str">
            <v>Europe &amp; Central Asia</v>
          </cell>
        </row>
        <row r="1945">
          <cell r="B1945" t="str">
            <v>Europe &amp; Central Asia</v>
          </cell>
        </row>
        <row r="1946">
          <cell r="B1946" t="str">
            <v>Europe &amp; Central Asia</v>
          </cell>
        </row>
        <row r="1947">
          <cell r="B1947" t="str">
            <v>Europe &amp; Central Asia</v>
          </cell>
        </row>
        <row r="1948">
          <cell r="B1948" t="str">
            <v>Europe &amp; Central Asia</v>
          </cell>
        </row>
        <row r="1949">
          <cell r="B1949" t="str">
            <v>Europe &amp; Central Asia</v>
          </cell>
        </row>
        <row r="1950">
          <cell r="B1950" t="str">
            <v>Europe &amp; Central Asia</v>
          </cell>
        </row>
        <row r="1951">
          <cell r="B1951" t="str">
            <v>Europe &amp; Central Asia</v>
          </cell>
        </row>
        <row r="1952">
          <cell r="B1952" t="str">
            <v>Sub-Saharan Africa</v>
          </cell>
        </row>
        <row r="1953">
          <cell r="B1953" t="str">
            <v>Sub-Saharan Africa</v>
          </cell>
        </row>
        <row r="1954">
          <cell r="B1954" t="str">
            <v>Sub-Saharan Africa</v>
          </cell>
        </row>
        <row r="1955">
          <cell r="B1955" t="str">
            <v>Sub-Saharan Africa</v>
          </cell>
        </row>
        <row r="1956">
          <cell r="B1956" t="str">
            <v>Sub-Saharan Africa</v>
          </cell>
        </row>
        <row r="1957">
          <cell r="B1957" t="str">
            <v>Sub-Saharan Africa</v>
          </cell>
        </row>
        <row r="1958">
          <cell r="B1958" t="str">
            <v>Sub-Saharan Africa</v>
          </cell>
        </row>
        <row r="1959">
          <cell r="B1959" t="str">
            <v>Sub-Saharan Africa</v>
          </cell>
        </row>
        <row r="1960">
          <cell r="B1960" t="str">
            <v>Sub-Saharan Africa</v>
          </cell>
        </row>
        <row r="1961">
          <cell r="B1961" t="str">
            <v>Sub-Saharan Africa</v>
          </cell>
        </row>
        <row r="1962">
          <cell r="B1962" t="str">
            <v>Sub-Saharan Africa</v>
          </cell>
        </row>
        <row r="1963">
          <cell r="B1963" t="str">
            <v>Europe &amp; Central Asia</v>
          </cell>
        </row>
        <row r="1964">
          <cell r="B1964" t="str">
            <v>Europe &amp; Central Asia</v>
          </cell>
        </row>
        <row r="1965">
          <cell r="B1965" t="str">
            <v>Europe &amp; Central Asia</v>
          </cell>
        </row>
        <row r="1966">
          <cell r="B1966" t="str">
            <v>Europe &amp; Central Asia</v>
          </cell>
        </row>
        <row r="1967">
          <cell r="B1967" t="str">
            <v>Europe &amp; Central Asia</v>
          </cell>
        </row>
        <row r="1968">
          <cell r="B1968" t="str">
            <v>Europe &amp; Central Asia</v>
          </cell>
        </row>
        <row r="1969">
          <cell r="B1969" t="str">
            <v>Europe &amp; Central Asia</v>
          </cell>
        </row>
        <row r="1970">
          <cell r="B1970" t="str">
            <v>Europe &amp; Central Asia</v>
          </cell>
        </row>
        <row r="1971">
          <cell r="B1971" t="str">
            <v>Europe &amp; Central Asia</v>
          </cell>
        </row>
        <row r="1972">
          <cell r="B1972" t="str">
            <v>Europe &amp; Central Asia</v>
          </cell>
        </row>
        <row r="1973">
          <cell r="B1973" t="str">
            <v>Europe &amp; Central Asia</v>
          </cell>
        </row>
        <row r="1974">
          <cell r="B1974" t="str">
            <v>Middle East &amp; North Africa</v>
          </cell>
        </row>
        <row r="1975">
          <cell r="B1975" t="str">
            <v>Middle East &amp; North Africa</v>
          </cell>
        </row>
        <row r="1976">
          <cell r="B1976" t="str">
            <v>Middle East &amp; North Africa</v>
          </cell>
        </row>
        <row r="1977">
          <cell r="B1977" t="str">
            <v>Middle East &amp; North Africa</v>
          </cell>
        </row>
        <row r="1978">
          <cell r="B1978" t="str">
            <v>Middle East &amp; North Africa</v>
          </cell>
        </row>
        <row r="1979">
          <cell r="B1979" t="str">
            <v>Middle East &amp; North Africa</v>
          </cell>
        </row>
        <row r="1980">
          <cell r="B1980" t="str">
            <v>Middle East &amp; North Africa</v>
          </cell>
        </row>
        <row r="1981">
          <cell r="B1981" t="str">
            <v>Middle East &amp; North Africa</v>
          </cell>
        </row>
        <row r="1982">
          <cell r="B1982" t="str">
            <v>Middle East &amp; North Africa</v>
          </cell>
        </row>
        <row r="1983">
          <cell r="B1983" t="str">
            <v>Middle East &amp; North Africa</v>
          </cell>
        </row>
        <row r="1984">
          <cell r="B1984" t="str">
            <v>Middle East &amp; North Africa</v>
          </cell>
        </row>
        <row r="1985">
          <cell r="B1985" t="str">
            <v>Europe &amp; Central Asia</v>
          </cell>
        </row>
        <row r="1986">
          <cell r="B1986" t="str">
            <v>Europe &amp; Central Asia</v>
          </cell>
        </row>
        <row r="1987">
          <cell r="B1987" t="str">
            <v>Europe &amp; Central Asia</v>
          </cell>
        </row>
        <row r="1988">
          <cell r="B1988" t="str">
            <v>Europe &amp; Central Asia</v>
          </cell>
        </row>
        <row r="1989">
          <cell r="B1989" t="str">
            <v>Europe &amp; Central Asia</v>
          </cell>
        </row>
        <row r="1990">
          <cell r="B1990" t="str">
            <v>Europe &amp; Central Asia</v>
          </cell>
        </row>
        <row r="1991">
          <cell r="B1991" t="str">
            <v>Europe &amp; Central Asia</v>
          </cell>
        </row>
        <row r="1992">
          <cell r="B1992" t="str">
            <v>Europe &amp; Central Asia</v>
          </cell>
        </row>
        <row r="1993">
          <cell r="B1993" t="str">
            <v>Europe &amp; Central Asia</v>
          </cell>
        </row>
        <row r="1994">
          <cell r="B1994" t="str">
            <v>Europe &amp; Central Asia</v>
          </cell>
        </row>
        <row r="1995">
          <cell r="B1995" t="str">
            <v>Europe &amp; Central Asia</v>
          </cell>
        </row>
        <row r="1996">
          <cell r="B1996" t="str">
            <v>North America</v>
          </cell>
        </row>
        <row r="1997">
          <cell r="B1997" t="str">
            <v>North America</v>
          </cell>
        </row>
        <row r="1998">
          <cell r="B1998" t="str">
            <v>North America</v>
          </cell>
        </row>
        <row r="1999">
          <cell r="B1999" t="str">
            <v>North America</v>
          </cell>
        </row>
        <row r="2000">
          <cell r="B2000" t="str">
            <v>North America</v>
          </cell>
        </row>
        <row r="2001">
          <cell r="B2001" t="str">
            <v>North America</v>
          </cell>
        </row>
        <row r="2002">
          <cell r="B2002" t="str">
            <v>North America</v>
          </cell>
        </row>
        <row r="2003">
          <cell r="B2003" t="str">
            <v>North America</v>
          </cell>
        </row>
        <row r="2004">
          <cell r="B2004" t="str">
            <v>North America</v>
          </cell>
        </row>
        <row r="2005">
          <cell r="B2005" t="str">
            <v>North America</v>
          </cell>
        </row>
        <row r="2006">
          <cell r="B2006" t="str">
            <v>North America</v>
          </cell>
        </row>
        <row r="2007">
          <cell r="B2007" t="str">
            <v>Latin America &amp; Caribbean</v>
          </cell>
        </row>
        <row r="2008">
          <cell r="B2008" t="str">
            <v>Latin America &amp; Caribbean</v>
          </cell>
        </row>
        <row r="2009">
          <cell r="B2009" t="str">
            <v>Latin America &amp; Caribbean</v>
          </cell>
        </row>
        <row r="2010">
          <cell r="B2010" t="str">
            <v>Latin America &amp; Caribbean</v>
          </cell>
        </row>
        <row r="2011">
          <cell r="B2011" t="str">
            <v>Latin America &amp; Caribbean</v>
          </cell>
        </row>
        <row r="2012">
          <cell r="B2012" t="str">
            <v>Latin America &amp; Caribbean</v>
          </cell>
        </row>
        <row r="2013">
          <cell r="B2013" t="str">
            <v>Latin America &amp; Caribbean</v>
          </cell>
        </row>
        <row r="2014">
          <cell r="B2014" t="str">
            <v>Latin America &amp; Caribbean</v>
          </cell>
        </row>
        <row r="2015">
          <cell r="B2015" t="str">
            <v>Latin America &amp; Caribbean</v>
          </cell>
        </row>
        <row r="2016">
          <cell r="B2016" t="str">
            <v>Latin America &amp; Caribbean</v>
          </cell>
        </row>
        <row r="2017">
          <cell r="B2017" t="str">
            <v>Latin America &amp; Caribbean</v>
          </cell>
        </row>
        <row r="2018">
          <cell r="B2018" t="str">
            <v>Europe &amp; Central Asia</v>
          </cell>
        </row>
        <row r="2019">
          <cell r="B2019" t="str">
            <v>Europe &amp; Central Asia</v>
          </cell>
        </row>
        <row r="2020">
          <cell r="B2020" t="str">
            <v>Europe &amp; Central Asia</v>
          </cell>
        </row>
        <row r="2021">
          <cell r="B2021" t="str">
            <v>Europe &amp; Central Asia</v>
          </cell>
        </row>
        <row r="2022">
          <cell r="B2022" t="str">
            <v>Europe &amp; Central Asia</v>
          </cell>
        </row>
        <row r="2023">
          <cell r="B2023" t="str">
            <v>Europe &amp; Central Asia</v>
          </cell>
        </row>
        <row r="2024">
          <cell r="B2024" t="str">
            <v>Europe &amp; Central Asia</v>
          </cell>
        </row>
        <row r="2025">
          <cell r="B2025" t="str">
            <v>Europe &amp; Central Asia</v>
          </cell>
        </row>
        <row r="2026">
          <cell r="B2026" t="str">
            <v>Europe &amp; Central Asia</v>
          </cell>
        </row>
        <row r="2027">
          <cell r="B2027" t="str">
            <v>Europe &amp; Central Asia</v>
          </cell>
        </row>
        <row r="2028">
          <cell r="B2028" t="str">
            <v>Europe &amp; Central Asia</v>
          </cell>
        </row>
        <row r="2029">
          <cell r="B2029" t="str">
            <v>East Asia &amp; Pacific</v>
          </cell>
        </row>
        <row r="2030">
          <cell r="B2030" t="str">
            <v>East Asia &amp; Pacific</v>
          </cell>
        </row>
        <row r="2031">
          <cell r="B2031" t="str">
            <v>East Asia &amp; Pacific</v>
          </cell>
        </row>
        <row r="2032">
          <cell r="B2032" t="str">
            <v>East Asia &amp; Pacific</v>
          </cell>
        </row>
        <row r="2033">
          <cell r="B2033" t="str">
            <v>East Asia &amp; Pacific</v>
          </cell>
        </row>
        <row r="2034">
          <cell r="B2034" t="str">
            <v>East Asia &amp; Pacific</v>
          </cell>
        </row>
        <row r="2035">
          <cell r="B2035" t="str">
            <v>East Asia &amp; Pacific</v>
          </cell>
        </row>
        <row r="2036">
          <cell r="B2036" t="str">
            <v>East Asia &amp; Pacific</v>
          </cell>
        </row>
        <row r="2037">
          <cell r="B2037" t="str">
            <v>East Asia &amp; Pacific</v>
          </cell>
        </row>
        <row r="2038">
          <cell r="B2038" t="str">
            <v>East Asia &amp; Pacific</v>
          </cell>
        </row>
        <row r="2039">
          <cell r="B2039" t="str">
            <v>East Asia &amp; Pacific</v>
          </cell>
        </row>
        <row r="2040">
          <cell r="B2040" t="str">
            <v>Latin America &amp; Caribbean</v>
          </cell>
        </row>
        <row r="2041">
          <cell r="B2041" t="str">
            <v>Latin America &amp; Caribbean</v>
          </cell>
        </row>
        <row r="2042">
          <cell r="B2042" t="str">
            <v>Latin America &amp; Caribbean</v>
          </cell>
        </row>
        <row r="2043">
          <cell r="B2043" t="str">
            <v>Latin America &amp; Caribbean</v>
          </cell>
        </row>
        <row r="2044">
          <cell r="B2044" t="str">
            <v>Latin America &amp; Caribbean</v>
          </cell>
        </row>
        <row r="2045">
          <cell r="B2045" t="str">
            <v>Latin America &amp; Caribbean</v>
          </cell>
        </row>
        <row r="2046">
          <cell r="B2046" t="str">
            <v>Latin America &amp; Caribbean</v>
          </cell>
        </row>
        <row r="2047">
          <cell r="B2047" t="str">
            <v>Latin America &amp; Caribbean</v>
          </cell>
        </row>
        <row r="2048">
          <cell r="B2048" t="str">
            <v>Latin America &amp; Caribbean</v>
          </cell>
        </row>
        <row r="2049">
          <cell r="B2049" t="str">
            <v>Latin America &amp; Caribbean</v>
          </cell>
        </row>
        <row r="2050">
          <cell r="B2050" t="str">
            <v>Latin America &amp; Caribbean</v>
          </cell>
        </row>
        <row r="2051">
          <cell r="B2051" t="str">
            <v>East Asia &amp; Pacific</v>
          </cell>
        </row>
        <row r="2052">
          <cell r="B2052" t="str">
            <v>East Asia &amp; Pacific</v>
          </cell>
        </row>
        <row r="2053">
          <cell r="B2053" t="str">
            <v>East Asia &amp; Pacific</v>
          </cell>
        </row>
        <row r="2054">
          <cell r="B2054" t="str">
            <v>East Asia &amp; Pacific</v>
          </cell>
        </row>
        <row r="2055">
          <cell r="B2055" t="str">
            <v>East Asia &amp; Pacific</v>
          </cell>
        </row>
        <row r="2056">
          <cell r="B2056" t="str">
            <v>East Asia &amp; Pacific</v>
          </cell>
        </row>
        <row r="2057">
          <cell r="B2057" t="str">
            <v>East Asia &amp; Pacific</v>
          </cell>
        </row>
        <row r="2058">
          <cell r="B2058" t="str">
            <v>East Asia &amp; Pacific</v>
          </cell>
        </row>
        <row r="2059">
          <cell r="B2059" t="str">
            <v>East Asia &amp; Pacific</v>
          </cell>
        </row>
        <row r="2060">
          <cell r="B2060" t="str">
            <v>East Asia &amp; Pacific</v>
          </cell>
        </row>
        <row r="2061">
          <cell r="B2061" t="str">
            <v>East Asia &amp; Pacific</v>
          </cell>
        </row>
        <row r="2062">
          <cell r="B2062" t="str">
            <v>Middle East &amp; North Africa</v>
          </cell>
        </row>
        <row r="2063">
          <cell r="B2063" t="str">
            <v>Middle East &amp; North Africa</v>
          </cell>
        </row>
        <row r="2064">
          <cell r="B2064" t="str">
            <v>Middle East &amp; North Africa</v>
          </cell>
        </row>
        <row r="2065">
          <cell r="B2065" t="str">
            <v>Middle East &amp; North Africa</v>
          </cell>
        </row>
        <row r="2066">
          <cell r="B2066" t="str">
            <v>Middle East &amp; North Africa</v>
          </cell>
        </row>
        <row r="2067">
          <cell r="B2067" t="str">
            <v>Middle East &amp; North Africa</v>
          </cell>
        </row>
        <row r="2068">
          <cell r="B2068" t="str">
            <v>Middle East &amp; North Africa</v>
          </cell>
        </row>
        <row r="2069">
          <cell r="B2069" t="str">
            <v>Middle East &amp; North Africa</v>
          </cell>
        </row>
        <row r="2070">
          <cell r="B2070" t="str">
            <v>Middle East &amp; North Africa</v>
          </cell>
        </row>
        <row r="2071">
          <cell r="B2071" t="str">
            <v>Middle East &amp; North Africa</v>
          </cell>
        </row>
        <row r="2072">
          <cell r="B2072" t="str">
            <v>Middle East &amp; North Africa</v>
          </cell>
        </row>
        <row r="2073">
          <cell r="B2073" t="str">
            <v>Middle East &amp; North Africa</v>
          </cell>
        </row>
        <row r="2074">
          <cell r="B2074" t="str">
            <v>Middle East &amp; North Africa</v>
          </cell>
        </row>
        <row r="2075">
          <cell r="B2075" t="str">
            <v>Middle East &amp; North Africa</v>
          </cell>
        </row>
        <row r="2076">
          <cell r="B2076" t="str">
            <v>Middle East &amp; North Africa</v>
          </cell>
        </row>
        <row r="2077">
          <cell r="B2077" t="str">
            <v>Middle East &amp; North Africa</v>
          </cell>
        </row>
        <row r="2078">
          <cell r="B2078" t="str">
            <v>Middle East &amp; North Africa</v>
          </cell>
        </row>
        <row r="2079">
          <cell r="B2079" t="str">
            <v>Middle East &amp; North Africa</v>
          </cell>
        </row>
        <row r="2080">
          <cell r="B2080" t="str">
            <v>Middle East &amp; North Africa</v>
          </cell>
        </row>
        <row r="2081">
          <cell r="B2081" t="str">
            <v>Middle East &amp; North Africa</v>
          </cell>
        </row>
        <row r="2082">
          <cell r="B2082" t="str">
            <v>Middle East &amp; North Africa</v>
          </cell>
        </row>
        <row r="2083">
          <cell r="B2083" t="str">
            <v>Middle East &amp; North Africa</v>
          </cell>
        </row>
        <row r="2084">
          <cell r="B2084" t="str">
            <v>Sub-Saharan Africa</v>
          </cell>
        </row>
        <row r="2085">
          <cell r="B2085" t="str">
            <v>Sub-Saharan Africa</v>
          </cell>
        </row>
        <row r="2086">
          <cell r="B2086" t="str">
            <v>Sub-Saharan Africa</v>
          </cell>
        </row>
        <row r="2087">
          <cell r="B2087" t="str">
            <v>Sub-Saharan Africa</v>
          </cell>
        </row>
        <row r="2088">
          <cell r="B2088" t="str">
            <v>Sub-Saharan Africa</v>
          </cell>
        </row>
        <row r="2089">
          <cell r="B2089" t="str">
            <v>Sub-Saharan Africa</v>
          </cell>
        </row>
        <row r="2090">
          <cell r="B2090" t="str">
            <v>Sub-Saharan Africa</v>
          </cell>
        </row>
        <row r="2091">
          <cell r="B2091" t="str">
            <v>Sub-Saharan Africa</v>
          </cell>
        </row>
        <row r="2092">
          <cell r="B2092" t="str">
            <v>Sub-Saharan Africa</v>
          </cell>
        </row>
        <row r="2093">
          <cell r="B2093" t="str">
            <v>Sub-Saharan Africa</v>
          </cell>
        </row>
        <row r="2094">
          <cell r="B2094" t="str">
            <v>Sub-Saharan Africa</v>
          </cell>
        </row>
        <row r="2095">
          <cell r="B2095" t="str">
            <v>Sub-Saharan Africa</v>
          </cell>
        </row>
        <row r="2096">
          <cell r="B2096" t="str">
            <v>Sub-Saharan Africa</v>
          </cell>
        </row>
        <row r="2097">
          <cell r="B2097" t="str">
            <v>Sub-Saharan Africa</v>
          </cell>
        </row>
        <row r="2098">
          <cell r="B2098" t="str">
            <v>Sub-Saharan Africa</v>
          </cell>
        </row>
        <row r="2099">
          <cell r="B2099" t="str">
            <v>Sub-Saharan Africa</v>
          </cell>
        </row>
        <row r="2100">
          <cell r="B2100" t="str">
            <v>Sub-Saharan Africa</v>
          </cell>
        </row>
        <row r="2101">
          <cell r="B2101" t="str">
            <v>Sub-Saharan Africa</v>
          </cell>
        </row>
        <row r="2102">
          <cell r="B2102" t="str">
            <v>Sub-Saharan Africa</v>
          </cell>
        </row>
        <row r="2103">
          <cell r="B2103" t="str">
            <v>Sub-Saharan Africa</v>
          </cell>
        </row>
        <row r="2104">
          <cell r="B2104" t="str">
            <v>Sub-Saharan Africa</v>
          </cell>
        </row>
        <row r="2105">
          <cell r="B2105" t="str">
            <v>Sub-Saharan Africa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orial - CFLD"/>
    </sheetNames>
    <sheetDataSet>
      <sheetData sheetId="0">
        <row r="4">
          <cell r="M4">
            <v>0.22896965173284461</v>
          </cell>
        </row>
        <row r="5">
          <cell r="M5">
            <v>0.31196385513702046</v>
          </cell>
        </row>
        <row r="6">
          <cell r="M6">
            <v>0.2077144513950363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ula"/>
      <sheetName val="Indice "/>
      <sheetName val="Resumen"/>
      <sheetName val="Resumen ($)"/>
      <sheetName val="Elasticidades"/>
      <sheetName val="Datos Generales"/>
      <sheetName val="Largo Plazo"/>
      <sheetName val="Corto Plazo"/>
      <sheetName val="CENS Fc. de Demanda"/>
      <sheetName val="Valor del Ocio"/>
      <sheetName val="CENS Residencial"/>
      <sheetName val="Autog"/>
      <sheetName val="Valor Agregado"/>
      <sheetName val="Metodo Directo - Larga D"/>
      <sheetName val="Auxiliar AutogMDLD"/>
      <sheetName val="Metodo Directo - Corta D"/>
      <sheetName val="CENS VA"/>
      <sheetName val="Aux Distrib. Retiros CL 2023"/>
      <sheetName val="Auxiliar Frecuencia Interr."/>
      <sheetName val="Datos Generales Muestra"/>
      <sheetName val="Auxiliar MD Base Procesada"/>
      <sheetName val="Auxiliar MD Base"/>
    </sheetNames>
    <sheetDataSet>
      <sheetData sheetId="0"/>
      <sheetData sheetId="1"/>
      <sheetData sheetId="2">
        <row r="4">
          <cell r="G4">
            <v>755.57412490756974</v>
          </cell>
          <cell r="H4">
            <v>906.77452734120197</v>
          </cell>
          <cell r="I4">
            <v>831.17432612438574</v>
          </cell>
          <cell r="K4">
            <v>1028.9066178795815</v>
          </cell>
          <cell r="L4">
            <v>1007.062118000595</v>
          </cell>
          <cell r="M4">
            <v>838.71453806142097</v>
          </cell>
        </row>
        <row r="5">
          <cell r="G5">
            <v>233.06625031383635</v>
          </cell>
          <cell r="H5">
            <v>277.71805522797098</v>
          </cell>
          <cell r="I5">
            <v>255.39215277090366</v>
          </cell>
          <cell r="K5">
            <v>311.7394893536565</v>
          </cell>
          <cell r="L5">
            <v>306.90737984220493</v>
          </cell>
          <cell r="M5">
            <v>257.98778860418196</v>
          </cell>
        </row>
        <row r="6">
          <cell r="G6">
            <v>2732.2726051678974</v>
          </cell>
          <cell r="H6">
            <v>3253.9400925886976</v>
          </cell>
          <cell r="I6">
            <v>2993.1063488782979</v>
          </cell>
          <cell r="K6">
            <v>3649.5052829407141</v>
          </cell>
          <cell r="L6">
            <v>3594.56296359422</v>
          </cell>
          <cell r="M6">
            <v>3023.7776426801183</v>
          </cell>
        </row>
        <row r="7">
          <cell r="G7">
            <v>475.89132462383799</v>
          </cell>
          <cell r="H7">
            <v>566.75232843887227</v>
          </cell>
          <cell r="I7">
            <v>521.3218265313551</v>
          </cell>
          <cell r="K7">
            <v>635.64956880048476</v>
          </cell>
          <cell r="L7">
            <v>626.08003570109543</v>
          </cell>
          <cell r="M7">
            <v>526.66397380014087</v>
          </cell>
        </row>
        <row r="8">
          <cell r="G8">
            <v>14438.597980958453</v>
          </cell>
          <cell r="H8">
            <v>15669.459301999472</v>
          </cell>
          <cell r="I8">
            <v>14240.121115112444</v>
          </cell>
          <cell r="K8">
            <v>11855.680153216354</v>
          </cell>
          <cell r="L8">
            <v>14675.600218846101</v>
          </cell>
          <cell r="M8">
            <v>18128.03625586467</v>
          </cell>
        </row>
        <row r="9">
          <cell r="G9">
            <v>604.13114849249382</v>
          </cell>
          <cell r="H9">
            <v>608.88097388871506</v>
          </cell>
          <cell r="I9">
            <v>606.50606119060444</v>
          </cell>
          <cell r="K9">
            <v>755.82911884050293</v>
          </cell>
          <cell r="L9">
            <v>766.15278492997174</v>
          </cell>
          <cell r="M9">
            <v>530.62124283461742</v>
          </cell>
        </row>
        <row r="10">
          <cell r="G10">
            <v>336.1438600026238</v>
          </cell>
          <cell r="H10">
            <v>338.78670443633393</v>
          </cell>
          <cell r="I10">
            <v>337.46528221947892</v>
          </cell>
          <cell r="K10">
            <v>420.54993877307953</v>
          </cell>
          <cell r="L10">
            <v>426.29411696576443</v>
          </cell>
          <cell r="M10">
            <v>295.24230493808756</v>
          </cell>
        </row>
        <row r="11">
          <cell r="G11">
            <v>905.56473675640757</v>
          </cell>
          <cell r="H11">
            <v>1375.1138727519685</v>
          </cell>
          <cell r="I11">
            <v>907.94471294602124</v>
          </cell>
          <cell r="K11">
            <v>1400.9561415704752</v>
          </cell>
          <cell r="L11">
            <v>1454.4654762299892</v>
          </cell>
          <cell r="M11">
            <v>1344.6402378218631</v>
          </cell>
        </row>
        <row r="12">
          <cell r="G12">
            <v>933.1997251750438</v>
          </cell>
          <cell r="H12">
            <v>948.84221149085329</v>
          </cell>
          <cell r="I12">
            <v>933.27901132876877</v>
          </cell>
          <cell r="K12">
            <v>938.24782261332575</v>
          </cell>
          <cell r="L12">
            <v>947.80021543013027</v>
          </cell>
          <cell r="M12">
            <v>950.63733975803314</v>
          </cell>
        </row>
        <row r="13">
          <cell r="G13">
            <v>770.39283505819083</v>
          </cell>
          <cell r="H13">
            <v>770.39283505819083</v>
          </cell>
          <cell r="I13">
            <v>770.39283505819071</v>
          </cell>
          <cell r="K13">
            <v>776.20579574469718</v>
          </cell>
          <cell r="L13">
            <v>787.20552080647224</v>
          </cell>
          <cell r="M13">
            <v>790.47251245678467</v>
          </cell>
        </row>
        <row r="14">
          <cell r="G14">
            <v>4228.614316402628</v>
          </cell>
          <cell r="H14">
            <v>4159.0089412442812</v>
          </cell>
          <cell r="I14">
            <v>4228.2615117165014</v>
          </cell>
          <cell r="K14">
            <v>4181.9127526672573</v>
          </cell>
          <cell r="L14">
            <v>4130.965592228672</v>
          </cell>
          <cell r="M14">
            <v>4169.1759625576124</v>
          </cell>
        </row>
        <row r="15">
          <cell r="G15">
            <v>12077.610088146244</v>
          </cell>
          <cell r="H15">
            <v>12077.610088146244</v>
          </cell>
          <cell r="I15">
            <v>12077.610088146244</v>
          </cell>
          <cell r="K15">
            <v>12077.610088146244</v>
          </cell>
          <cell r="L15">
            <v>12077.610088146244</v>
          </cell>
          <cell r="M15">
            <v>12077.610088146244</v>
          </cell>
        </row>
        <row r="16">
          <cell r="G16">
            <v>16782.024092037082</v>
          </cell>
          <cell r="H16">
            <v>16782.024092037082</v>
          </cell>
          <cell r="I16">
            <v>16782.024092037082</v>
          </cell>
          <cell r="K16">
            <v>16782.024092037082</v>
          </cell>
          <cell r="L16">
            <v>16782.024092037082</v>
          </cell>
          <cell r="M16">
            <v>16782.024092037082</v>
          </cell>
        </row>
        <row r="17">
          <cell r="G17">
            <v>9754.7784323548003</v>
          </cell>
          <cell r="H17">
            <v>9754.7784323548003</v>
          </cell>
          <cell r="I17">
            <v>9754.7784323548003</v>
          </cell>
          <cell r="K17">
            <v>9754.7784323548003</v>
          </cell>
          <cell r="L17">
            <v>9754.7784323548003</v>
          </cell>
          <cell r="M17">
            <v>9754.7784323548003</v>
          </cell>
        </row>
        <row r="18">
          <cell r="G18">
            <v>13755.175845817981</v>
          </cell>
          <cell r="H18">
            <v>13755.175845817981</v>
          </cell>
          <cell r="I18">
            <v>13755.175845817981</v>
          </cell>
          <cell r="K18">
            <v>13755.175845817981</v>
          </cell>
          <cell r="L18">
            <v>13755.175845817981</v>
          </cell>
          <cell r="M18">
            <v>13755.175845817981</v>
          </cell>
        </row>
        <row r="19">
          <cell r="G19">
            <v>564.99481077806911</v>
          </cell>
          <cell r="H19">
            <v>564.99481077806911</v>
          </cell>
          <cell r="I19">
            <v>564.99481077806911</v>
          </cell>
          <cell r="K19">
            <v>564.99481077806911</v>
          </cell>
          <cell r="L19">
            <v>564.99481077806911</v>
          </cell>
          <cell r="M19">
            <v>564.99481077806911</v>
          </cell>
        </row>
        <row r="20">
          <cell r="G20">
            <v>544.36176442416388</v>
          </cell>
          <cell r="H20">
            <v>544.36176442416388</v>
          </cell>
          <cell r="I20">
            <v>544.36176442416388</v>
          </cell>
          <cell r="K20">
            <v>544.36176442416388</v>
          </cell>
          <cell r="L20">
            <v>544.36176442416388</v>
          </cell>
          <cell r="M20">
            <v>544.36176442416388</v>
          </cell>
        </row>
        <row r="21">
          <cell r="G21">
            <v>497.00026170076899</v>
          </cell>
          <cell r="H21">
            <v>497.00026170076899</v>
          </cell>
          <cell r="I21">
            <v>497.00026170076899</v>
          </cell>
          <cell r="K21">
            <v>497.00026170076899</v>
          </cell>
          <cell r="L21">
            <v>497.00026170076899</v>
          </cell>
          <cell r="M21">
            <v>497.00026170076899</v>
          </cell>
        </row>
        <row r="22">
          <cell r="G22">
            <v>1241.4391082886991</v>
          </cell>
          <cell r="H22">
            <v>1241.4391082886991</v>
          </cell>
          <cell r="I22">
            <v>1241.4391082886991</v>
          </cell>
          <cell r="K22">
            <v>1241.4391082886991</v>
          </cell>
          <cell r="L22">
            <v>1241.4391082886991</v>
          </cell>
          <cell r="M22">
            <v>1241.4391082886991</v>
          </cell>
        </row>
        <row r="23">
          <cell r="G23">
            <v>30143000</v>
          </cell>
          <cell r="H23">
            <v>629388</v>
          </cell>
          <cell r="I23">
            <v>30772388</v>
          </cell>
          <cell r="K23">
            <v>13236.251348369082</v>
          </cell>
          <cell r="L23">
            <v>202068.64364760992</v>
          </cell>
          <cell r="M23">
            <v>414083.10500402132</v>
          </cell>
        </row>
        <row r="24">
          <cell r="G24">
            <v>17603637.087146156</v>
          </cell>
          <cell r="H24">
            <v>283629.14026719285</v>
          </cell>
          <cell r="I24">
            <v>17887885.207419869</v>
          </cell>
          <cell r="K24">
            <v>7340.8842015569335</v>
          </cell>
          <cell r="L24">
            <v>106322.60749681377</v>
          </cell>
          <cell r="M24">
            <v>169965.64856882265</v>
          </cell>
        </row>
        <row r="25">
          <cell r="G25">
            <v>6988786.8861864833</v>
          </cell>
          <cell r="H25">
            <v>170893.76412685768</v>
          </cell>
          <cell r="I25">
            <v>7159496.5302044004</v>
          </cell>
          <cell r="K25">
            <v>3101.08055297282</v>
          </cell>
          <cell r="L25">
            <v>53817.472351963872</v>
          </cell>
          <cell r="M25">
            <v>113975.21122192098</v>
          </cell>
        </row>
        <row r="26">
          <cell r="G26">
            <v>3419325.0954608694</v>
          </cell>
          <cell r="H26">
            <v>109656.2937233585</v>
          </cell>
          <cell r="I26">
            <v>3528699.239787044</v>
          </cell>
          <cell r="K26">
            <v>195.42715728998664</v>
          </cell>
          <cell r="L26">
            <v>22475.49213065764</v>
          </cell>
          <cell r="M26">
            <v>86985.374435410733</v>
          </cell>
        </row>
        <row r="27">
          <cell r="G27">
            <v>2131250.9312064862</v>
          </cell>
          <cell r="H27">
            <v>65208.801882590924</v>
          </cell>
          <cell r="I27">
            <v>2196307.0225886893</v>
          </cell>
          <cell r="K27">
            <v>2598.8594365493427</v>
          </cell>
          <cell r="L27">
            <v>19453.071668174642</v>
          </cell>
          <cell r="M27">
            <v>43156.870777866949</v>
          </cell>
        </row>
        <row r="28">
          <cell r="G28">
            <v>47140000</v>
          </cell>
          <cell r="H28">
            <v>0</v>
          </cell>
          <cell r="I28">
            <v>47140000</v>
          </cell>
          <cell r="K28">
            <v>0</v>
          </cell>
          <cell r="L28">
            <v>0</v>
          </cell>
          <cell r="M28">
            <v>0</v>
          </cell>
        </row>
        <row r="29">
          <cell r="G29">
            <v>13624345.80862187</v>
          </cell>
          <cell r="H29">
            <v>0</v>
          </cell>
          <cell r="I29">
            <v>13624345.80862187</v>
          </cell>
        </row>
        <row r="30">
          <cell r="G30">
            <v>30076831.023944147</v>
          </cell>
          <cell r="H30">
            <v>0</v>
          </cell>
          <cell r="I30">
            <v>30076831.023944147</v>
          </cell>
        </row>
        <row r="31">
          <cell r="G31">
            <v>3438823.1674339846</v>
          </cell>
          <cell r="H31">
            <v>0</v>
          </cell>
          <cell r="I31">
            <v>3438823.1674339846</v>
          </cell>
        </row>
        <row r="32">
          <cell r="G32">
            <v>77283000</v>
          </cell>
          <cell r="H32">
            <v>629388</v>
          </cell>
          <cell r="I32">
            <v>77912388</v>
          </cell>
          <cell r="K32">
            <v>13236.251348369082</v>
          </cell>
          <cell r="L32">
            <v>202068.64364760992</v>
          </cell>
          <cell r="M32">
            <v>414083.10500402132</v>
          </cell>
        </row>
        <row r="35">
          <cell r="G35" t="str">
            <v>Chile SEN</v>
          </cell>
          <cell r="H35" t="str">
            <v>Chile SSMM</v>
          </cell>
          <cell r="I35" t="str">
            <v>Nacional</v>
          </cell>
          <cell r="K35" t="str">
            <v>SSMM-10</v>
          </cell>
          <cell r="L35" t="str">
            <v>SSMM-11</v>
          </cell>
          <cell r="M35" t="str">
            <v>SSMM-12</v>
          </cell>
        </row>
        <row r="36">
          <cell r="G36">
            <v>14438.597980958453</v>
          </cell>
          <cell r="H36">
            <v>15669.459301999472</v>
          </cell>
          <cell r="I36">
            <v>14240.121115112444</v>
          </cell>
          <cell r="K36">
            <v>11855.680153216354</v>
          </cell>
          <cell r="L36">
            <v>14675.600218846101</v>
          </cell>
          <cell r="M36">
            <v>18128.03625586467</v>
          </cell>
        </row>
        <row r="37">
          <cell r="G37">
            <v>4228.614316402628</v>
          </cell>
          <cell r="H37">
            <v>4159.0089412442812</v>
          </cell>
          <cell r="I37">
            <v>4228.2615117165014</v>
          </cell>
          <cell r="K37">
            <v>4181.9127526672573</v>
          </cell>
          <cell r="L37">
            <v>4130.965592228672</v>
          </cell>
          <cell r="M37">
            <v>4169.1759625576124</v>
          </cell>
        </row>
        <row r="38">
          <cell r="G38">
            <v>13536.392581967837</v>
          </cell>
          <cell r="H38">
            <v>4159.0089412442812</v>
          </cell>
          <cell r="I38">
            <v>13454.420274900012</v>
          </cell>
          <cell r="K38">
            <v>4181.9127526672573</v>
          </cell>
          <cell r="L38">
            <v>4130.965592228672</v>
          </cell>
          <cell r="M38">
            <v>4169.1759625576124</v>
          </cell>
        </row>
        <row r="39">
          <cell r="G39">
            <v>9754.7784323548003</v>
          </cell>
          <cell r="H39">
            <v>9754.7784323548003</v>
          </cell>
          <cell r="I39">
            <v>9754.7784323548003</v>
          </cell>
          <cell r="K39">
            <v>9754.7784323548003</v>
          </cell>
          <cell r="L39">
            <v>9754.7784323548003</v>
          </cell>
          <cell r="M39">
            <v>9754.7784323548003</v>
          </cell>
        </row>
        <row r="40">
          <cell r="G40">
            <v>475.89132462383799</v>
          </cell>
          <cell r="H40">
            <v>566.75232843887227</v>
          </cell>
          <cell r="I40">
            <v>521.3218265313551</v>
          </cell>
          <cell r="K40">
            <v>635.64956880048476</v>
          </cell>
          <cell r="L40">
            <v>626.08003570109543</v>
          </cell>
          <cell r="M40">
            <v>526.66397380014087</v>
          </cell>
        </row>
        <row r="41">
          <cell r="G41">
            <v>1017.6007495233041</v>
          </cell>
          <cell r="H41">
            <v>948.84221149085329</v>
          </cell>
          <cell r="I41">
            <v>1016.1034738063817</v>
          </cell>
          <cell r="K41">
            <v>938.24782261332564</v>
          </cell>
          <cell r="L41">
            <v>947.80021543013015</v>
          </cell>
          <cell r="M41">
            <v>950.63733975803314</v>
          </cell>
        </row>
        <row r="42">
          <cell r="G42">
            <v>589.7084339604595</v>
          </cell>
          <cell r="H42">
            <v>770.39283505819083</v>
          </cell>
          <cell r="I42">
            <v>590.86054437044083</v>
          </cell>
          <cell r="K42">
            <v>776.20579574469718</v>
          </cell>
          <cell r="L42">
            <v>787.20552080647212</v>
          </cell>
          <cell r="M42">
            <v>790.47251245678456</v>
          </cell>
        </row>
        <row r="43">
          <cell r="G43">
            <v>497.00026170076899</v>
          </cell>
          <cell r="H43">
            <v>497.00026170076899</v>
          </cell>
          <cell r="I43">
            <v>497.00026170076899</v>
          </cell>
          <cell r="K43">
            <v>497.00026170076899</v>
          </cell>
          <cell r="L43">
            <v>497.00026170076899</v>
          </cell>
          <cell r="M43">
            <v>497.00026170076899</v>
          </cell>
        </row>
        <row r="44">
          <cell r="G44">
            <v>10757.618897346381</v>
          </cell>
          <cell r="H44">
            <v>9346.1099662228225</v>
          </cell>
          <cell r="I44">
            <v>10691.51903322921</v>
          </cell>
          <cell r="K44">
            <v>8437.8184766133745</v>
          </cell>
          <cell r="L44">
            <v>9679.2437830711569</v>
          </cell>
          <cell r="M44">
            <v>9898.7667484711783</v>
          </cell>
        </row>
        <row r="45">
          <cell r="G45">
            <v>597.23760582187958</v>
          </cell>
          <cell r="H45">
            <v>745.56550098528942</v>
          </cell>
          <cell r="I45">
            <v>608.49450629773605</v>
          </cell>
          <cell r="K45">
            <v>768.03300164866891</v>
          </cell>
          <cell r="L45">
            <v>760.65800224082909</v>
          </cell>
          <cell r="M45">
            <v>742.96669452780372</v>
          </cell>
        </row>
        <row r="48">
          <cell r="G48" t="str">
            <v>Chile SEN</v>
          </cell>
          <cell r="H48" t="str">
            <v>Chile SSMM</v>
          </cell>
          <cell r="I48" t="str">
            <v>Nacional</v>
          </cell>
          <cell r="K48" t="str">
            <v>SSMM-10</v>
          </cell>
          <cell r="L48" t="str">
            <v>SSMM-11</v>
          </cell>
          <cell r="M48" t="str">
            <v>SSMM-12</v>
          </cell>
        </row>
        <row r="49">
          <cell r="G49">
            <v>597.23760582187958</v>
          </cell>
          <cell r="H49">
            <v>745.56550098528942</v>
          </cell>
          <cell r="I49">
            <v>608.49450629773605</v>
          </cell>
          <cell r="K49">
            <v>768.03300164866891</v>
          </cell>
          <cell r="L49">
            <v>760.65800224082909</v>
          </cell>
          <cell r="M49">
            <v>742.96669452780372</v>
          </cell>
        </row>
        <row r="50">
          <cell r="G50">
            <v>709.78123579800047</v>
          </cell>
          <cell r="H50">
            <v>886.0600831212887</v>
          </cell>
          <cell r="I50">
            <v>723.15938990806069</v>
          </cell>
          <cell r="K50">
            <v>912.7613662131339</v>
          </cell>
          <cell r="L50">
            <v>903.99661974928313</v>
          </cell>
          <cell r="M50">
            <v>882.97155681113509</v>
          </cell>
        </row>
        <row r="51">
          <cell r="G51">
            <v>805.46423686447133</v>
          </cell>
          <cell r="H51">
            <v>1005.5065880474624</v>
          </cell>
          <cell r="I51">
            <v>820.64585078640039</v>
          </cell>
          <cell r="K51">
            <v>1035.8073730276335</v>
          </cell>
          <cell r="L51">
            <v>1025.8610832896707</v>
          </cell>
          <cell r="M51">
            <v>1002.0017088509212</v>
          </cell>
        </row>
        <row r="52">
          <cell r="G52">
            <v>1003.2336788671111</v>
          </cell>
          <cell r="H52">
            <v>1252.3933742594056</v>
          </cell>
          <cell r="I52">
            <v>1022.1429062281264</v>
          </cell>
          <cell r="K52">
            <v>1290.1340542262226</v>
          </cell>
          <cell r="L52">
            <v>1277.745604946663</v>
          </cell>
          <cell r="M52">
            <v>1248.0279255040161</v>
          </cell>
        </row>
        <row r="55">
          <cell r="G55" t="str">
            <v>Chile SEN</v>
          </cell>
          <cell r="H55" t="str">
            <v>Chile SSMM</v>
          </cell>
          <cell r="I55" t="str">
            <v>Nacional</v>
          </cell>
          <cell r="K55" t="str">
            <v>SSMM-10</v>
          </cell>
          <cell r="L55" t="str">
            <v>SSMM-11</v>
          </cell>
          <cell r="M55" t="str">
            <v>SSMM-12</v>
          </cell>
        </row>
        <row r="56">
          <cell r="G56">
            <v>653.1600658935937</v>
          </cell>
          <cell r="H56">
            <v>815.37667254124153</v>
          </cell>
          <cell r="I56">
            <v>665.4710084479392</v>
          </cell>
          <cell r="K56">
            <v>839.94792202504243</v>
          </cell>
          <cell r="L56">
            <v>831.88236310471791</v>
          </cell>
          <cell r="M56">
            <v>812.53452633264817</v>
          </cell>
        </row>
        <row r="57">
          <cell r="G57">
            <v>551.721798093649</v>
          </cell>
          <cell r="H57">
            <v>688.74554246149694</v>
          </cell>
          <cell r="I57">
            <v>562.12080396829424</v>
          </cell>
          <cell r="K57">
            <v>709.5007824929944</v>
          </cell>
          <cell r="L57">
            <v>702.68783586242591</v>
          </cell>
          <cell r="M57">
            <v>686.34479247917079</v>
          </cell>
        </row>
        <row r="58">
          <cell r="G58">
            <v>265.59204374589126</v>
          </cell>
          <cell r="H58">
            <v>331.5535780447301</v>
          </cell>
          <cell r="I58">
            <v>270.59799644291292</v>
          </cell>
          <cell r="K58">
            <v>341.5448936633062</v>
          </cell>
          <cell r="L58">
            <v>338.265225493956</v>
          </cell>
          <cell r="M58">
            <v>330.39788672252377</v>
          </cell>
        </row>
        <row r="61">
          <cell r="G61" t="str">
            <v>Chile SEN</v>
          </cell>
          <cell r="H61" t="str">
            <v>Chile SSMM</v>
          </cell>
          <cell r="I61" t="str">
            <v>Nacional</v>
          </cell>
          <cell r="K61" t="str">
            <v>SSMM-10</v>
          </cell>
          <cell r="L61" t="str">
            <v>SSMM-11</v>
          </cell>
          <cell r="M61" t="str">
            <v>SSMM-12</v>
          </cell>
        </row>
        <row r="62">
          <cell r="G62">
            <v>653.1600658935937</v>
          </cell>
          <cell r="H62">
            <v>662.55269587502937</v>
          </cell>
          <cell r="I62">
            <v>540.74346927254703</v>
          </cell>
          <cell r="K62">
            <v>682.51861853966955</v>
          </cell>
          <cell r="L62">
            <v>675.96476682136506</v>
          </cell>
          <cell r="M62">
            <v>660.24324590424987</v>
          </cell>
        </row>
        <row r="63">
          <cell r="G63">
            <v>800.77902999478715</v>
          </cell>
          <cell r="H63">
            <v>798.17219758304088</v>
          </cell>
          <cell r="I63">
            <v>651.42954799682229</v>
          </cell>
          <cell r="K63">
            <v>822.22499288404265</v>
          </cell>
          <cell r="L63">
            <v>814.32961752567394</v>
          </cell>
          <cell r="M63">
            <v>795.39002075414635</v>
          </cell>
        </row>
        <row r="64">
          <cell r="G64">
            <v>933.17285926132638</v>
          </cell>
          <cell r="H64">
            <v>946.92596811020849</v>
          </cell>
          <cell r="I64">
            <v>772.83518175701636</v>
          </cell>
          <cell r="K64">
            <v>975.46143520005057</v>
          </cell>
          <cell r="L64">
            <v>966.09461438437188</v>
          </cell>
          <cell r="M64">
            <v>943.62528249984473</v>
          </cell>
        </row>
        <row r="65">
          <cell r="G65">
            <v>1178.2977342561519</v>
          </cell>
          <cell r="H65">
            <v>1307.142229776563</v>
          </cell>
          <cell r="I65">
            <v>1066.8262744422575</v>
          </cell>
          <cell r="K65">
            <v>1346.5327580075841</v>
          </cell>
          <cell r="L65">
            <v>1333.6027429279902</v>
          </cell>
          <cell r="M65">
            <v>1302.5859437586259</v>
          </cell>
        </row>
        <row r="66">
          <cell r="G66" t="str">
            <v>Chile SEN</v>
          </cell>
          <cell r="H66" t="str">
            <v>Chile SSMM</v>
          </cell>
          <cell r="I66" t="str">
            <v>Nacional</v>
          </cell>
          <cell r="K66" t="str">
            <v>SSMM-10</v>
          </cell>
          <cell r="L66" t="str">
            <v>SSMM-11</v>
          </cell>
          <cell r="M66" t="str">
            <v>SSMM-12</v>
          </cell>
        </row>
        <row r="67">
          <cell r="G67">
            <v>551.721798093649</v>
          </cell>
          <cell r="H67">
            <v>575.30226305797578</v>
          </cell>
          <cell r="I67">
            <v>469.53388544508363</v>
          </cell>
          <cell r="K67">
            <v>592.63890747059577</v>
          </cell>
          <cell r="L67">
            <v>586.94812129047557</v>
          </cell>
          <cell r="M67">
            <v>573.29694060908923</v>
          </cell>
        </row>
        <row r="68">
          <cell r="G68">
            <v>606.37571190097651</v>
          </cell>
          <cell r="H68">
            <v>605.8529028935144</v>
          </cell>
          <cell r="I68">
            <v>494.46784024749712</v>
          </cell>
          <cell r="K68">
            <v>624.11018609624011</v>
          </cell>
          <cell r="L68">
            <v>618.11719849934502</v>
          </cell>
          <cell r="M68">
            <v>603.74109053867062</v>
          </cell>
        </row>
        <row r="69">
          <cell r="G69">
            <v>642.47930391741875</v>
          </cell>
          <cell r="H69">
            <v>649.02811080178003</v>
          </cell>
          <cell r="I69">
            <v>529.70535698576236</v>
          </cell>
          <cell r="K69">
            <v>668.58647219420004</v>
          </cell>
          <cell r="L69">
            <v>662.16640323109903</v>
          </cell>
          <cell r="M69">
            <v>646.76580327385352</v>
          </cell>
        </row>
        <row r="70">
          <cell r="G70">
            <v>782.04895398125404</v>
          </cell>
          <cell r="H70">
            <v>867.93734068743288</v>
          </cell>
          <cell r="I70">
            <v>708.36848395080176</v>
          </cell>
          <cell r="K70">
            <v>894.09249774861178</v>
          </cell>
          <cell r="L70">
            <v>885.5070181828961</v>
          </cell>
          <cell r="M70">
            <v>864.91198454811229</v>
          </cell>
        </row>
        <row r="71">
          <cell r="G71" t="str">
            <v>Chile SEN</v>
          </cell>
          <cell r="H71" t="str">
            <v>Chile SSMM</v>
          </cell>
          <cell r="I71" t="str">
            <v>Nacional</v>
          </cell>
          <cell r="K71" t="str">
            <v>SSMM-10</v>
          </cell>
          <cell r="L71" t="str">
            <v>SSMM-11</v>
          </cell>
          <cell r="M71" t="str">
            <v>SSMM-12</v>
          </cell>
        </row>
        <row r="72">
          <cell r="G72">
            <v>265.59204374589126</v>
          </cell>
          <cell r="H72">
            <v>304.14690317662973</v>
          </cell>
          <cell r="I72">
            <v>248.22999380452856</v>
          </cell>
          <cell r="K72">
            <v>313.31232290146301</v>
          </cell>
          <cell r="L72">
            <v>310.30375661471868</v>
          </cell>
          <cell r="M72">
            <v>303.08674288896202</v>
          </cell>
        </row>
        <row r="73">
          <cell r="G73">
            <v>316.83091331525532</v>
          </cell>
          <cell r="H73">
            <v>342.37558200824719</v>
          </cell>
          <cell r="I73">
            <v>279.43039272496998</v>
          </cell>
          <cell r="K73">
            <v>352.6930170367317</v>
          </cell>
          <cell r="L73">
            <v>349.30629955686879</v>
          </cell>
          <cell r="M73">
            <v>341.18216858953002</v>
          </cell>
        </row>
        <row r="74">
          <cell r="G74">
            <v>343.30267763118445</v>
          </cell>
          <cell r="H74">
            <v>377.44532405494999</v>
          </cell>
          <cell r="I74">
            <v>308.0526202079962</v>
          </cell>
          <cell r="K74">
            <v>388.81958031732682</v>
          </cell>
          <cell r="L74">
            <v>385.08595927703135</v>
          </cell>
          <cell r="M74">
            <v>376.12966856364108</v>
          </cell>
        </row>
        <row r="75">
          <cell r="G75">
            <v>358.51674940598986</v>
          </cell>
          <cell r="H75">
            <v>403.87989989897704</v>
          </cell>
          <cell r="I75">
            <v>329.62724263371746</v>
          </cell>
          <cell r="K75">
            <v>416.05075800187223</v>
          </cell>
          <cell r="L75">
            <v>412.05565090711389</v>
          </cell>
          <cell r="M75">
            <v>402.47210180408251</v>
          </cell>
        </row>
        <row r="78">
          <cell r="G78" t="str">
            <v>Chile SEN</v>
          </cell>
          <cell r="H78" t="str">
            <v>Chile SSMM</v>
          </cell>
          <cell r="I78" t="str">
            <v>Nacional</v>
          </cell>
          <cell r="K78" t="str">
            <v>SSMM-10</v>
          </cell>
          <cell r="L78" t="str">
            <v>SSMM-11</v>
          </cell>
          <cell r="M78" t="str">
            <v>SSMM-12</v>
          </cell>
        </row>
        <row r="79">
          <cell r="G79">
            <v>13340.329094403927</v>
          </cell>
          <cell r="H79">
            <v>11589.942336835906</v>
          </cell>
          <cell r="I79">
            <v>13258.359845555004</v>
          </cell>
          <cell r="K79">
            <v>10463.586448914897</v>
          </cell>
          <cell r="L79">
            <v>12003.055572361278</v>
          </cell>
          <cell r="M79">
            <v>12275.282040891236</v>
          </cell>
        </row>
        <row r="80">
          <cell r="G80">
            <v>5390.2401350314212</v>
          </cell>
          <cell r="H80">
            <v>4682.9858472471333</v>
          </cell>
          <cell r="I80">
            <v>5357.1199674660511</v>
          </cell>
          <cell r="K80">
            <v>4227.8749822574828</v>
          </cell>
          <cell r="L80">
            <v>4849.9067325329142</v>
          </cell>
          <cell r="M80">
            <v>4959.9014730002673</v>
          </cell>
        </row>
        <row r="81">
          <cell r="G81">
            <v>4590.2302161568332</v>
          </cell>
          <cell r="H81">
            <v>3987.9453603866755</v>
          </cell>
          <cell r="I81">
            <v>4562.0256853540786</v>
          </cell>
          <cell r="K81">
            <v>3600.3812460163626</v>
          </cell>
          <cell r="L81">
            <v>4130.092142747415</v>
          </cell>
          <cell r="M81">
            <v>4223.7616581425082</v>
          </cell>
        </row>
      </sheetData>
      <sheetData sheetId="3">
        <row r="4">
          <cell r="G4">
            <v>633.9821505500197</v>
          </cell>
          <cell r="H4">
            <v>760.85038642380516</v>
          </cell>
          <cell r="I4">
            <v>697.41626848691226</v>
          </cell>
          <cell r="K4">
            <v>863.32817497984331</v>
          </cell>
          <cell r="L4">
            <v>844.99903617739471</v>
          </cell>
          <cell r="M4">
            <v>703.74305975974642</v>
          </cell>
        </row>
        <row r="5">
          <cell r="G5">
            <v>195.5596912647992</v>
          </cell>
          <cell r="H5">
            <v>233.02583306639411</v>
          </cell>
          <cell r="I5">
            <v>214.29276216559666</v>
          </cell>
          <cell r="K5">
            <v>261.5723134986568</v>
          </cell>
          <cell r="L5">
            <v>257.51781893779815</v>
          </cell>
          <cell r="M5">
            <v>216.47069115148904</v>
          </cell>
        </row>
        <row r="6">
          <cell r="G6">
            <v>2292.5772667574502</v>
          </cell>
          <cell r="H6">
            <v>2730.2945795194805</v>
          </cell>
          <cell r="I6">
            <v>2511.4359231384656</v>
          </cell>
          <cell r="K6">
            <v>3062.2028090300896</v>
          </cell>
          <cell r="L6">
            <v>3016.1021702876533</v>
          </cell>
          <cell r="M6">
            <v>2537.1713899359929</v>
          </cell>
        </row>
        <row r="7">
          <cell r="G7">
            <v>399.30775216796422</v>
          </cell>
          <cell r="H7">
            <v>475.54680364002962</v>
          </cell>
          <cell r="I7">
            <v>437.42727790399692</v>
          </cell>
          <cell r="K7">
            <v>533.35664541665233</v>
          </cell>
          <cell r="L7">
            <v>525.32710473478653</v>
          </cell>
          <cell r="M7">
            <v>441.90973158044335</v>
          </cell>
        </row>
        <row r="8">
          <cell r="G8">
            <v>12115.043510807109</v>
          </cell>
          <cell r="H8">
            <v>13147.826505378134</v>
          </cell>
          <cell r="I8">
            <v>11948.506851999644</v>
          </cell>
          <cell r="K8">
            <v>9947.7858650714988</v>
          </cell>
          <cell r="L8">
            <v>12313.905784551009</v>
          </cell>
          <cell r="M8">
            <v>15210.753031210199</v>
          </cell>
        </row>
        <row r="9">
          <cell r="G9">
            <v>506.91037730067632</v>
          </cell>
          <cell r="H9">
            <v>510.89582944913599</v>
          </cell>
          <cell r="I9">
            <v>508.90310337490615</v>
          </cell>
          <cell r="K9">
            <v>634.19610917651175</v>
          </cell>
          <cell r="L9">
            <v>642.85842279102633</v>
          </cell>
          <cell r="M9">
            <v>445.23017076712057</v>
          </cell>
        </row>
        <row r="10">
          <cell r="G10">
            <v>282.04937177370664</v>
          </cell>
          <cell r="H10">
            <v>284.26691224051081</v>
          </cell>
          <cell r="I10">
            <v>283.15814200710878</v>
          </cell>
          <cell r="K10">
            <v>352.87226733664568</v>
          </cell>
          <cell r="L10">
            <v>357.6920544676388</v>
          </cell>
          <cell r="M10">
            <v>247.72996486730034</v>
          </cell>
        </row>
        <row r="11">
          <cell r="G11">
            <v>759.83528332355411</v>
          </cell>
          <cell r="H11">
            <v>1153.8214737106134</v>
          </cell>
          <cell r="I11">
            <v>761.83225803881942</v>
          </cell>
          <cell r="K11">
            <v>1175.5050340927964</v>
          </cell>
          <cell r="L11">
            <v>1220.4032935006201</v>
          </cell>
          <cell r="M11">
            <v>1128.2518572147758</v>
          </cell>
        </row>
        <row r="12">
          <cell r="G12">
            <v>783.02306703731631</v>
          </cell>
          <cell r="H12">
            <v>796.14826122744205</v>
          </cell>
          <cell r="I12">
            <v>783.0895939399594</v>
          </cell>
          <cell r="K12">
            <v>787.25879132247439</v>
          </cell>
          <cell r="L12">
            <v>795.27395004914081</v>
          </cell>
          <cell r="M12">
            <v>797.65450560747422</v>
          </cell>
        </row>
        <row r="13">
          <cell r="G13">
            <v>646.41613607171485</v>
          </cell>
          <cell r="H13">
            <v>646.41613607171485</v>
          </cell>
          <cell r="I13">
            <v>646.41613607171473</v>
          </cell>
          <cell r="K13">
            <v>651.29363676371486</v>
          </cell>
          <cell r="L13">
            <v>660.52321347927023</v>
          </cell>
          <cell r="M13">
            <v>663.26445927371492</v>
          </cell>
        </row>
        <row r="14">
          <cell r="G14">
            <v>3548.1177951766053</v>
          </cell>
          <cell r="H14">
            <v>3489.7137763278556</v>
          </cell>
          <cell r="I14">
            <v>3547.8217661487952</v>
          </cell>
          <cell r="K14">
            <v>3508.9317552700363</v>
          </cell>
          <cell r="L14">
            <v>3466.1833480992341</v>
          </cell>
          <cell r="M14">
            <v>3498.2446534773367</v>
          </cell>
        </row>
        <row r="15">
          <cell r="G15">
            <v>10134.001370314601</v>
          </cell>
          <cell r="H15">
            <v>10134.001370314601</v>
          </cell>
          <cell r="I15">
            <v>10134.001370314601</v>
          </cell>
          <cell r="K15">
            <v>10134.001370314601</v>
          </cell>
          <cell r="L15">
            <v>10134.001370314601</v>
          </cell>
          <cell r="M15">
            <v>10134.001370314601</v>
          </cell>
        </row>
        <row r="16">
          <cell r="G16">
            <v>14081.35002737614</v>
          </cell>
          <cell r="H16">
            <v>14081.35002737614</v>
          </cell>
          <cell r="I16">
            <v>14081.35002737614</v>
          </cell>
          <cell r="K16">
            <v>14081.35002737614</v>
          </cell>
          <cell r="L16">
            <v>14081.35002737614</v>
          </cell>
          <cell r="M16">
            <v>14081.35002737614</v>
          </cell>
        </row>
        <row r="17">
          <cell r="G17">
            <v>8184.9751133812124</v>
          </cell>
          <cell r="H17">
            <v>8184.9751133812124</v>
          </cell>
          <cell r="I17">
            <v>8184.9751133812124</v>
          </cell>
          <cell r="K17">
            <v>8184.9751133812124</v>
          </cell>
          <cell r="L17">
            <v>8184.9751133812124</v>
          </cell>
          <cell r="M17">
            <v>8184.9751133812124</v>
          </cell>
        </row>
        <row r="18">
          <cell r="G18">
            <v>11541.602175686154</v>
          </cell>
          <cell r="H18">
            <v>11541.602175686154</v>
          </cell>
          <cell r="I18">
            <v>11541.602175686154</v>
          </cell>
          <cell r="K18">
            <v>11541.602175686154</v>
          </cell>
          <cell r="L18">
            <v>11541.602175686154</v>
          </cell>
          <cell r="M18">
            <v>11541.602175686154</v>
          </cell>
        </row>
        <row r="19">
          <cell r="G19">
            <v>474.0721173193964</v>
          </cell>
          <cell r="H19">
            <v>474.0721173193964</v>
          </cell>
          <cell r="I19">
            <v>474.0721173193964</v>
          </cell>
          <cell r="K19">
            <v>474.0721173193964</v>
          </cell>
          <cell r="L19">
            <v>474.0721173193964</v>
          </cell>
          <cell r="M19">
            <v>474.0721173193964</v>
          </cell>
        </row>
        <row r="20">
          <cell r="G20">
            <v>456.75947694616065</v>
          </cell>
          <cell r="H20">
            <v>456.75947694616065</v>
          </cell>
          <cell r="I20">
            <v>456.75947694616065</v>
          </cell>
          <cell r="K20">
            <v>456.75947694616065</v>
          </cell>
          <cell r="L20">
            <v>456.75947694616065</v>
          </cell>
          <cell r="M20">
            <v>456.75947694616065</v>
          </cell>
        </row>
        <row r="21">
          <cell r="G21">
            <v>417.01969978858301</v>
          </cell>
          <cell r="H21">
            <v>417.01969978858301</v>
          </cell>
          <cell r="I21">
            <v>417.01969978858301</v>
          </cell>
          <cell r="K21">
            <v>417.01969978858301</v>
          </cell>
          <cell r="L21">
            <v>417.01969978858301</v>
          </cell>
          <cell r="M21">
            <v>417.01969978858301</v>
          </cell>
        </row>
        <row r="22">
          <cell r="G22">
            <v>1041.65853448998</v>
          </cell>
          <cell r="H22">
            <v>1041.65853448998</v>
          </cell>
          <cell r="I22">
            <v>1041.65853448998</v>
          </cell>
          <cell r="K22">
            <v>1041.65853448998</v>
          </cell>
          <cell r="L22">
            <v>1041.65853448998</v>
          </cell>
          <cell r="M22">
            <v>1041.65853448998</v>
          </cell>
        </row>
        <row r="23">
          <cell r="G23">
            <v>30143000</v>
          </cell>
          <cell r="H23">
            <v>629388</v>
          </cell>
          <cell r="I23">
            <v>30772388</v>
          </cell>
          <cell r="K23">
            <v>13236.251348369082</v>
          </cell>
          <cell r="L23">
            <v>202068.64364760992</v>
          </cell>
          <cell r="M23">
            <v>414083.10500402132</v>
          </cell>
        </row>
        <row r="24">
          <cell r="G24">
            <v>17603637.087146156</v>
          </cell>
          <cell r="H24">
            <v>283629.14026719285</v>
          </cell>
          <cell r="I24">
            <v>17887885.207419869</v>
          </cell>
          <cell r="K24">
            <v>7340.8842015569335</v>
          </cell>
          <cell r="L24">
            <v>106322.60749681377</v>
          </cell>
          <cell r="M24">
            <v>169965.64856882265</v>
          </cell>
        </row>
        <row r="25">
          <cell r="G25">
            <v>6988786.8861864833</v>
          </cell>
          <cell r="H25">
            <v>170893.76412685768</v>
          </cell>
          <cell r="I25">
            <v>7159496.5302044004</v>
          </cell>
          <cell r="K25">
            <v>3101.08055297282</v>
          </cell>
          <cell r="L25">
            <v>53817.472351963872</v>
          </cell>
          <cell r="M25">
            <v>113975.21122192098</v>
          </cell>
        </row>
        <row r="26">
          <cell r="G26">
            <v>3419325.0954608694</v>
          </cell>
          <cell r="H26">
            <v>109656.2937233585</v>
          </cell>
          <cell r="I26">
            <v>3528699.239787044</v>
          </cell>
          <cell r="K26">
            <v>195.42715728998664</v>
          </cell>
          <cell r="L26">
            <v>22475.49213065764</v>
          </cell>
          <cell r="M26">
            <v>86985.374435410733</v>
          </cell>
        </row>
        <row r="27">
          <cell r="G27">
            <v>2131250.9312064862</v>
          </cell>
          <cell r="H27">
            <v>65208.801882590924</v>
          </cell>
          <cell r="I27">
            <v>2196307.0225886893</v>
          </cell>
          <cell r="K27">
            <v>2598.8594365493427</v>
          </cell>
          <cell r="L27">
            <v>19453.071668174642</v>
          </cell>
          <cell r="M27">
            <v>43156.870777866949</v>
          </cell>
        </row>
        <row r="28">
          <cell r="G28">
            <v>47140000</v>
          </cell>
          <cell r="H28">
            <v>0</v>
          </cell>
          <cell r="I28">
            <v>47140000</v>
          </cell>
          <cell r="K28">
            <v>0</v>
          </cell>
          <cell r="L28">
            <v>0</v>
          </cell>
          <cell r="M28">
            <v>0</v>
          </cell>
        </row>
        <row r="29">
          <cell r="G29">
            <v>13624345.80862187</v>
          </cell>
          <cell r="H29">
            <v>0</v>
          </cell>
          <cell r="I29">
            <v>13624345.80862187</v>
          </cell>
        </row>
        <row r="30">
          <cell r="G30">
            <v>30076831.023944147</v>
          </cell>
          <cell r="H30">
            <v>0</v>
          </cell>
          <cell r="I30">
            <v>30076831.023944147</v>
          </cell>
        </row>
        <row r="31">
          <cell r="G31">
            <v>3438823.1674339846</v>
          </cell>
          <cell r="H31">
            <v>0</v>
          </cell>
          <cell r="I31">
            <v>3438823.1674339846</v>
          </cell>
        </row>
        <row r="32">
          <cell r="G32">
            <v>77283000</v>
          </cell>
          <cell r="H32">
            <v>629388</v>
          </cell>
          <cell r="I32">
            <v>77912388</v>
          </cell>
          <cell r="K32">
            <v>13236.251348369082</v>
          </cell>
          <cell r="L32">
            <v>202068.64364760992</v>
          </cell>
          <cell r="M32">
            <v>414083.10500402132</v>
          </cell>
        </row>
        <row r="35">
          <cell r="G35" t="str">
            <v>Chile SEN</v>
          </cell>
          <cell r="H35" t="str">
            <v>Chile SSMM</v>
          </cell>
          <cell r="I35" t="str">
            <v>Nacional</v>
          </cell>
          <cell r="K35" t="str">
            <v>SSMM-10</v>
          </cell>
          <cell r="L35" t="str">
            <v>SSMM-11</v>
          </cell>
          <cell r="M35" t="str">
            <v>SSMM-12</v>
          </cell>
        </row>
        <row r="36">
          <cell r="G36">
            <v>12115.043510807109</v>
          </cell>
          <cell r="H36">
            <v>13147.826505378134</v>
          </cell>
          <cell r="I36">
            <v>11948.506851999644</v>
          </cell>
          <cell r="K36">
            <v>9947.7858650714988</v>
          </cell>
          <cell r="L36">
            <v>12313.905784551009</v>
          </cell>
          <cell r="M36">
            <v>15210.753031210199</v>
          </cell>
        </row>
        <row r="37">
          <cell r="G37">
            <v>5736.8655892184297</v>
          </cell>
          <cell r="H37">
            <v>3489.7137763278556</v>
          </cell>
          <cell r="I37">
            <v>5696.3172141823998</v>
          </cell>
          <cell r="K37">
            <v>3508.9317552700363</v>
          </cell>
          <cell r="L37">
            <v>3466.1833480992341</v>
          </cell>
          <cell r="M37">
            <v>3498.2446534773362</v>
          </cell>
        </row>
        <row r="38">
          <cell r="G38">
            <v>11968.15824430495</v>
          </cell>
          <cell r="H38">
            <v>3489.7137763278556</v>
          </cell>
          <cell r="I38">
            <v>11914.408060934091</v>
          </cell>
          <cell r="K38">
            <v>3508.9317552700363</v>
          </cell>
          <cell r="L38">
            <v>3466.1833480992336</v>
          </cell>
          <cell r="M38">
            <v>3498.2446534773367</v>
          </cell>
        </row>
        <row r="39">
          <cell r="G39">
            <v>8184.9751133812124</v>
          </cell>
          <cell r="H39">
            <v>8184.9751133812124</v>
          </cell>
          <cell r="I39">
            <v>8184.9751133812124</v>
          </cell>
          <cell r="K39">
            <v>8184.9751133812124</v>
          </cell>
          <cell r="L39">
            <v>8184.9751133812124</v>
          </cell>
          <cell r="M39">
            <v>8184.9751133812124</v>
          </cell>
        </row>
        <row r="40">
          <cell r="G40">
            <v>399.30775216796422</v>
          </cell>
          <cell r="H40">
            <v>475.54680364002962</v>
          </cell>
          <cell r="I40">
            <v>437.42727790399692</v>
          </cell>
          <cell r="K40">
            <v>533.35664541665233</v>
          </cell>
          <cell r="L40">
            <v>525.32710473478653</v>
          </cell>
          <cell r="M40">
            <v>441.90973158044335</v>
          </cell>
        </row>
        <row r="41">
          <cell r="G41">
            <v>853.84172156903469</v>
          </cell>
          <cell r="H41">
            <v>796.14826122744205</v>
          </cell>
          <cell r="I41">
            <v>852.58539734128681</v>
          </cell>
          <cell r="K41">
            <v>787.25879132247439</v>
          </cell>
          <cell r="L41">
            <v>795.27395004914081</v>
          </cell>
          <cell r="M41">
            <v>797.65450560747422</v>
          </cell>
        </row>
        <row r="42">
          <cell r="G42">
            <v>494.80866116937466</v>
          </cell>
          <cell r="H42">
            <v>646.41613607171485</v>
          </cell>
          <cell r="I42">
            <v>495.77536636918586</v>
          </cell>
          <cell r="K42">
            <v>651.29363676371486</v>
          </cell>
          <cell r="L42">
            <v>660.52321347927023</v>
          </cell>
          <cell r="M42">
            <v>663.26445927371492</v>
          </cell>
        </row>
        <row r="43">
          <cell r="G43">
            <v>417.01969978858301</v>
          </cell>
          <cell r="H43">
            <v>417.01969978858301</v>
          </cell>
          <cell r="I43">
            <v>417.01969978858301</v>
          </cell>
          <cell r="K43">
            <v>417.01969978858301</v>
          </cell>
          <cell r="L43">
            <v>417.01969978858301</v>
          </cell>
          <cell r="M43">
            <v>417.01969978858301</v>
          </cell>
        </row>
        <row r="44">
          <cell r="G44">
            <v>9516.6697792158448</v>
          </cell>
          <cell r="H44">
            <v>7842.0722737001643</v>
          </cell>
          <cell r="I44">
            <v>9461.4256081945605</v>
          </cell>
          <cell r="K44">
            <v>7079.9490445870397</v>
          </cell>
          <cell r="L44">
            <v>8121.5959983278171</v>
          </cell>
          <cell r="M44">
            <v>8305.7918794618454</v>
          </cell>
        </row>
        <row r="45">
          <cell r="G45">
            <v>501.12618900841716</v>
          </cell>
          <cell r="H45">
            <v>625.5841804381264</v>
          </cell>
          <cell r="I45">
            <v>510.57155477327046</v>
          </cell>
          <cell r="K45">
            <v>644.43606262744277</v>
          </cell>
          <cell r="L45">
            <v>638.24789679333696</v>
          </cell>
          <cell r="M45">
            <v>623.40359106579763</v>
          </cell>
        </row>
        <row r="48">
          <cell r="G48" t="str">
            <v>Chile SEN</v>
          </cell>
          <cell r="H48" t="str">
            <v>Chile SSMM</v>
          </cell>
          <cell r="I48" t="str">
            <v>Nacional</v>
          </cell>
          <cell r="K48" t="str">
            <v>SSMM-10</v>
          </cell>
          <cell r="L48" t="str">
            <v>SSMM-11</v>
          </cell>
          <cell r="M48" t="str">
            <v>SSMM-12</v>
          </cell>
        </row>
        <row r="49">
          <cell r="G49">
            <v>501.12618900841716</v>
          </cell>
          <cell r="H49">
            <v>625.5841804381264</v>
          </cell>
          <cell r="I49">
            <v>510.57155477327046</v>
          </cell>
          <cell r="K49">
            <v>644.43606262744277</v>
          </cell>
          <cell r="L49">
            <v>638.24789679333696</v>
          </cell>
          <cell r="M49">
            <v>623.40359106579763</v>
          </cell>
        </row>
        <row r="50">
          <cell r="G50">
            <v>595.55855535195121</v>
          </cell>
          <cell r="H50">
            <v>743.46944726631932</v>
          </cell>
          <cell r="I50">
            <v>606.78380861763583</v>
          </cell>
          <cell r="K50">
            <v>765.8737836761768</v>
          </cell>
          <cell r="L50">
            <v>758.5195180535186</v>
          </cell>
          <cell r="M50">
            <v>740.87794699176845</v>
          </cell>
        </row>
        <row r="51">
          <cell r="G51">
            <v>675.84361645647459</v>
          </cell>
          <cell r="H51">
            <v>843.69383236955832</v>
          </cell>
          <cell r="I51">
            <v>688.58210487972769</v>
          </cell>
          <cell r="K51">
            <v>869.11841507007443</v>
          </cell>
          <cell r="L51">
            <v>860.77274791420325</v>
          </cell>
          <cell r="M51">
            <v>840.75298146268926</v>
          </cell>
        </row>
        <row r="52">
          <cell r="G52">
            <v>841.78669473386947</v>
          </cell>
          <cell r="H52">
            <v>1050.8499676913948</v>
          </cell>
          <cell r="I52">
            <v>857.65292444236059</v>
          </cell>
          <cell r="K52">
            <v>1082.5171683800229</v>
          </cell>
          <cell r="L52">
            <v>1072.1223501122643</v>
          </cell>
          <cell r="M52">
            <v>1047.1870357581495</v>
          </cell>
        </row>
        <row r="55">
          <cell r="G55" t="str">
            <v>Chile SEN</v>
          </cell>
          <cell r="H55" t="str">
            <v>Chile SSMM</v>
          </cell>
          <cell r="I55" t="str">
            <v>Nacional</v>
          </cell>
          <cell r="K55" t="str">
            <v>SSMM-10</v>
          </cell>
          <cell r="L55" t="str">
            <v>SSMM-11</v>
          </cell>
          <cell r="M55" t="str">
            <v>SSMM-12</v>
          </cell>
        </row>
        <row r="56">
          <cell r="G56">
            <v>548.04923776243584</v>
          </cell>
          <cell r="H56">
            <v>684.16087757008961</v>
          </cell>
          <cell r="I56">
            <v>558.37902219868351</v>
          </cell>
          <cell r="K56">
            <v>704.77795943660635</v>
          </cell>
          <cell r="L56">
            <v>698.01036348389857</v>
          </cell>
          <cell r="M56">
            <v>681.77610828524678</v>
          </cell>
        </row>
        <row r="57">
          <cell r="G57">
            <v>462.93508542728955</v>
          </cell>
          <cell r="H57">
            <v>577.90806460570082</v>
          </cell>
          <cell r="I57">
            <v>471.66061465156827</v>
          </cell>
          <cell r="K57">
            <v>595.32323444355131</v>
          </cell>
          <cell r="L57">
            <v>589.60667214470516</v>
          </cell>
          <cell r="M57">
            <v>575.89365915353653</v>
          </cell>
        </row>
        <row r="58">
          <cell r="G58">
            <v>222.85121937386782</v>
          </cell>
          <cell r="H58">
            <v>278.19778828062124</v>
          </cell>
          <cell r="I58">
            <v>227.05158112765034</v>
          </cell>
          <cell r="K58">
            <v>286.58123545526308</v>
          </cell>
          <cell r="L58">
            <v>283.8293531308791</v>
          </cell>
          <cell r="M58">
            <v>277.22807843261131</v>
          </cell>
        </row>
        <row r="61">
          <cell r="G61" t="str">
            <v>Chile SEN</v>
          </cell>
          <cell r="H61" t="str">
            <v>Chile SSMM</v>
          </cell>
          <cell r="I61" t="str">
            <v>Nacional</v>
          </cell>
          <cell r="K61" t="str">
            <v>SSMM-10</v>
          </cell>
          <cell r="L61" t="str">
            <v>SSMM-11</v>
          </cell>
          <cell r="M61" t="str">
            <v>SSMM-12</v>
          </cell>
        </row>
        <row r="62">
          <cell r="G62">
            <v>548.04923776243584</v>
          </cell>
          <cell r="H62">
            <v>555.93034374350623</v>
          </cell>
          <cell r="I62">
            <v>453.72346172816015</v>
          </cell>
          <cell r="K62">
            <v>572.68321837402982</v>
          </cell>
          <cell r="L62">
            <v>567.18405572434938</v>
          </cell>
          <cell r="M62">
            <v>553.99254570252458</v>
          </cell>
        </row>
        <row r="63">
          <cell r="G63">
            <v>671.91238399483166</v>
          </cell>
          <cell r="H63">
            <v>669.72506025776659</v>
          </cell>
          <cell r="I63">
            <v>546.59720622562975</v>
          </cell>
          <cell r="K63">
            <v>689.90712100995813</v>
          </cell>
          <cell r="L63">
            <v>683.28232155734236</v>
          </cell>
          <cell r="M63">
            <v>667.39060968429214</v>
          </cell>
        </row>
        <row r="64">
          <cell r="G64">
            <v>783.00052456372759</v>
          </cell>
          <cell r="H64">
            <v>794.54039237726522</v>
          </cell>
          <cell r="I64">
            <v>648.46544422225452</v>
          </cell>
          <cell r="K64">
            <v>818.48374379203278</v>
          </cell>
          <cell r="L64">
            <v>810.62429359544603</v>
          </cell>
          <cell r="M64">
            <v>791.7708748771737</v>
          </cell>
        </row>
        <row r="65">
          <cell r="G65">
            <v>988.67828704869248</v>
          </cell>
          <cell r="H65">
            <v>1096.788276080616</v>
          </cell>
          <cell r="I65">
            <v>895.14555016942427</v>
          </cell>
          <cell r="K65">
            <v>1129.8398205631097</v>
          </cell>
          <cell r="L65">
            <v>1118.9905888377541</v>
          </cell>
          <cell r="M65">
            <v>1092.9652176764835</v>
          </cell>
        </row>
        <row r="66">
          <cell r="G66" t="str">
            <v>Chile SEN</v>
          </cell>
          <cell r="H66" t="str">
            <v>Chile SSMM</v>
          </cell>
          <cell r="I66" t="str">
            <v>Nacional</v>
          </cell>
          <cell r="K66" t="str">
            <v>SSMM-10</v>
          </cell>
          <cell r="L66" t="str">
            <v>SSMM-11</v>
          </cell>
          <cell r="M66" t="str">
            <v>SSMM-12</v>
          </cell>
        </row>
        <row r="67">
          <cell r="G67">
            <v>462.93508542728955</v>
          </cell>
          <cell r="H67">
            <v>482.72082635758159</v>
          </cell>
          <cell r="I67">
            <v>393.9733940558059</v>
          </cell>
          <cell r="K67">
            <v>497.26754354350732</v>
          </cell>
          <cell r="L67">
            <v>492.49255623007292</v>
          </cell>
          <cell r="M67">
            <v>481.03821363067419</v>
          </cell>
        </row>
        <row r="68">
          <cell r="G68">
            <v>508.79373075316494</v>
          </cell>
          <cell r="H68">
            <v>508.3550556212997</v>
          </cell>
          <cell r="I68">
            <v>414.89481230750272</v>
          </cell>
          <cell r="K68">
            <v>523.67425632775678</v>
          </cell>
          <cell r="L68">
            <v>518.64569984381967</v>
          </cell>
          <cell r="M68">
            <v>506.58309004684889</v>
          </cell>
        </row>
        <row r="69">
          <cell r="G69">
            <v>539.08729448784766</v>
          </cell>
          <cell r="H69">
            <v>544.58222415155467</v>
          </cell>
          <cell r="I69">
            <v>444.46167531316826</v>
          </cell>
          <cell r="K69">
            <v>560.99312495935806</v>
          </cell>
          <cell r="L69">
            <v>555.60621586105583</v>
          </cell>
          <cell r="M69">
            <v>542.68398208041992</v>
          </cell>
        </row>
        <row r="70">
          <cell r="G70">
            <v>656.19647541673191</v>
          </cell>
          <cell r="H70">
            <v>728.2631361403453</v>
          </cell>
          <cell r="I70">
            <v>594.37315285502189</v>
          </cell>
          <cell r="K70">
            <v>750.20923272438097</v>
          </cell>
          <cell r="L70">
            <v>743.00538518759345</v>
          </cell>
          <cell r="M70">
            <v>725.72464027586511</v>
          </cell>
        </row>
        <row r="71">
          <cell r="G71" t="str">
            <v>Chile SEN</v>
          </cell>
          <cell r="H71" t="str">
            <v>Chile SSMM</v>
          </cell>
          <cell r="I71" t="str">
            <v>Nacional</v>
          </cell>
          <cell r="K71" t="str">
            <v>SSMM-10</v>
          </cell>
          <cell r="L71" t="str">
            <v>SSMM-11</v>
          </cell>
          <cell r="M71" t="str">
            <v>SSMM-12</v>
          </cell>
        </row>
        <row r="72">
          <cell r="G72">
            <v>222.85121937386782</v>
          </cell>
          <cell r="H72">
            <v>255.20157639415808</v>
          </cell>
          <cell r="I72">
            <v>208.28318508454049</v>
          </cell>
          <cell r="K72">
            <v>262.89203629252239</v>
          </cell>
          <cell r="L72">
            <v>260.36762834674238</v>
          </cell>
          <cell r="M72">
            <v>254.31202409618132</v>
          </cell>
        </row>
        <row r="73">
          <cell r="G73">
            <v>265.84439191707963</v>
          </cell>
          <cell r="H73">
            <v>287.27824394986578</v>
          </cell>
          <cell r="I73">
            <v>234.46260991333506</v>
          </cell>
          <cell r="K73">
            <v>295.93532924684956</v>
          </cell>
          <cell r="L73">
            <v>293.09362469343921</v>
          </cell>
          <cell r="M73">
            <v>286.27688249405077</v>
          </cell>
        </row>
        <row r="74">
          <cell r="G74">
            <v>288.05614522707958</v>
          </cell>
          <cell r="H74">
            <v>316.70433167451216</v>
          </cell>
          <cell r="I74">
            <v>258.47875966626719</v>
          </cell>
          <cell r="K74">
            <v>326.24816755826595</v>
          </cell>
          <cell r="L74">
            <v>323.11538545465044</v>
          </cell>
          <cell r="M74">
            <v>315.60040014712558</v>
          </cell>
        </row>
        <row r="75">
          <cell r="G75">
            <v>300.82186817132862</v>
          </cell>
          <cell r="H75">
            <v>338.88488112692232</v>
          </cell>
          <cell r="I75">
            <v>276.58145147620263</v>
          </cell>
          <cell r="K75">
            <v>349.09712442609106</v>
          </cell>
          <cell r="L75">
            <v>345.74493632949321</v>
          </cell>
          <cell r="M75">
            <v>337.70363519178574</v>
          </cell>
        </row>
        <row r="78">
          <cell r="G78" t="str">
            <v>Chile SEN</v>
          </cell>
          <cell r="H78" t="str">
            <v>Chile SSMM</v>
          </cell>
          <cell r="I78" t="str">
            <v>Nacional</v>
          </cell>
          <cell r="K78" t="str">
            <v>SSMM-10</v>
          </cell>
          <cell r="L78" t="str">
            <v>SSMM-11</v>
          </cell>
          <cell r="M78" t="str">
            <v>SSMM-12</v>
          </cell>
        </row>
        <row r="79">
          <cell r="G79">
            <v>11801.450483510276</v>
          </cell>
          <cell r="H79">
            <v>9724.8123317574118</v>
          </cell>
          <cell r="I79">
            <v>11732.943183799813</v>
          </cell>
          <cell r="K79">
            <v>8779.7170663574816</v>
          </cell>
          <cell r="L79">
            <v>10071.444659209192</v>
          </cell>
          <cell r="M79">
            <v>10299.862647949041</v>
          </cell>
        </row>
        <row r="80">
          <cell r="G80">
            <v>4768.4469849014167</v>
          </cell>
          <cell r="H80">
            <v>3929.3688607934218</v>
          </cell>
          <cell r="I80">
            <v>4740.7661987807151</v>
          </cell>
          <cell r="K80">
            <v>3547.497439561103</v>
          </cell>
          <cell r="L80">
            <v>4069.42773567633</v>
          </cell>
          <cell r="M80">
            <v>4161.7213966314539</v>
          </cell>
        </row>
        <row r="81">
          <cell r="G81">
            <v>4060.7225069591154</v>
          </cell>
          <cell r="H81">
            <v>3346.1788757829763</v>
          </cell>
          <cell r="I81">
            <v>4037.1500542157869</v>
          </cell>
          <cell r="K81">
            <v>3020.9841363064716</v>
          </cell>
          <cell r="L81">
            <v>3465.4504598725612</v>
          </cell>
          <cell r="M81">
            <v>3544.0460587073189</v>
          </cell>
        </row>
      </sheetData>
      <sheetData sheetId="4"/>
      <sheetData sheetId="5">
        <row r="3">
          <cell r="D3" t="str">
            <v>Chile SEN</v>
          </cell>
          <cell r="E3" t="str">
            <v>Chile SSMM</v>
          </cell>
          <cell r="F3" t="str">
            <v>SSMM-10</v>
          </cell>
          <cell r="G3" t="str">
            <v>SSMM-11</v>
          </cell>
          <cell r="H3" t="str">
            <v>SSMM-12</v>
          </cell>
          <cell r="I3" t="str">
            <v>Nacional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ula"/>
      <sheetName val="Índice"/>
      <sheetName val="Resumen Elasticidades"/>
      <sheetName val="Base de datos Eviews"/>
      <sheetName val="Elasticidades"/>
      <sheetName val="Resumen Comercial"/>
      <sheetName val="SSMM 2023"/>
      <sheetName val="Balance de energía"/>
      <sheetName val="Retiros de Energía"/>
      <sheetName val="TC"/>
      <sheetName val="PIB Anual"/>
      <sheetName val="PIB"/>
      <sheetName val="PBI Regional"/>
      <sheetName val="PIB x ACTIVIDAD"/>
      <sheetName val="PIB PER CAPITA"/>
      <sheetName val="TD población"/>
      <sheetName val="Población"/>
      <sheetName val="Detalle Poblacion"/>
      <sheetName val="Ingreso"/>
      <sheetName val="Relac Personas vs Hogares"/>
      <sheetName val="Sistemas Medianos"/>
      <sheetName val="Electrificacion"/>
      <sheetName val="Precio Diesel mensual regiones"/>
      <sheetName val="Petróleo Diesel mensual"/>
      <sheetName val="Precios de Paridad"/>
      <sheetName val="Comparación Diesel"/>
      <sheetName val="Precio Diesel 2"/>
      <sheetName val="Precio Diesel"/>
      <sheetName val="Precio Diesel Region 13 Mensual"/>
      <sheetName val="Precio de Combustibles"/>
      <sheetName val="Generadores"/>
      <sheetName val="Generadores - Fuente VAD CNE"/>
      <sheetName val="BBDD Indexación"/>
      <sheetName val="Salario Nominal"/>
      <sheetName val="IPC-Nivel general"/>
      <sheetName val="IPP-Industrias general"/>
      <sheetName val="IPP-Minería"/>
      <sheetName val="IPP-Manuf"/>
      <sheetName val="Tipo_cambio_mult_Re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2">
          <cell r="C2">
            <v>0.62991202346041053</v>
          </cell>
        </row>
        <row r="3">
          <cell r="C3">
            <v>0.29208211143695018</v>
          </cell>
        </row>
        <row r="4">
          <cell r="C4">
            <v>7.8005865102639294E-2</v>
          </cell>
        </row>
      </sheetData>
      <sheetData sheetId="21"/>
      <sheetData sheetId="22"/>
      <sheetData sheetId="23"/>
      <sheetData sheetId="24">
        <row r="88">
          <cell r="B88">
            <v>829.7</v>
          </cell>
        </row>
        <row r="89">
          <cell r="B89">
            <v>850.88</v>
          </cell>
        </row>
        <row r="90">
          <cell r="B90">
            <v>904.15</v>
          </cell>
        </row>
        <row r="91">
          <cell r="B91">
            <v>908.7</v>
          </cell>
        </row>
        <row r="92">
          <cell r="B92">
            <v>869.96</v>
          </cell>
        </row>
        <row r="93">
          <cell r="B93">
            <v>771.1</v>
          </cell>
        </row>
        <row r="94">
          <cell r="B94">
            <v>757.48</v>
          </cell>
        </row>
        <row r="95">
          <cell r="B95">
            <v>820.09</v>
          </cell>
        </row>
        <row r="96">
          <cell r="B96">
            <v>882.48</v>
          </cell>
        </row>
        <row r="97">
          <cell r="B97">
            <v>877.67</v>
          </cell>
        </row>
        <row r="98">
          <cell r="B98">
            <v>840.15</v>
          </cell>
        </row>
        <row r="99">
          <cell r="B99">
            <v>830.68</v>
          </cell>
        </row>
        <row r="100">
          <cell r="B100">
            <v>829.48</v>
          </cell>
        </row>
        <row r="101">
          <cell r="B101">
            <v>865.12</v>
          </cell>
        </row>
        <row r="102">
          <cell r="B102">
            <v>864.31</v>
          </cell>
        </row>
        <row r="103">
          <cell r="B103">
            <v>820.48</v>
          </cell>
        </row>
        <row r="104">
          <cell r="B104">
            <v>786.78</v>
          </cell>
        </row>
        <row r="105">
          <cell r="B105">
            <v>790.87</v>
          </cell>
        </row>
        <row r="106">
          <cell r="B106">
            <v>811.97</v>
          </cell>
        </row>
        <row r="107">
          <cell r="B107">
            <v>835.6</v>
          </cell>
        </row>
        <row r="108">
          <cell r="B108">
            <v>852.57</v>
          </cell>
        </row>
        <row r="109">
          <cell r="B109">
            <v>824.54</v>
          </cell>
        </row>
        <row r="110">
          <cell r="B110">
            <v>800.91</v>
          </cell>
        </row>
        <row r="111">
          <cell r="B111">
            <v>818.9</v>
          </cell>
        </row>
        <row r="112">
          <cell r="B112">
            <v>817.06</v>
          </cell>
        </row>
        <row r="113">
          <cell r="B113">
            <v>810.16</v>
          </cell>
        </row>
        <row r="114">
          <cell r="B114">
            <v>823.54</v>
          </cell>
        </row>
        <row r="115">
          <cell r="B115">
            <v>801.51</v>
          </cell>
        </row>
        <row r="116">
          <cell r="B116">
            <v>809.9</v>
          </cell>
        </row>
        <row r="117">
          <cell r="B117">
            <v>797.53</v>
          </cell>
        </row>
        <row r="118">
          <cell r="B118">
            <v>810.66</v>
          </cell>
        </row>
        <row r="119">
          <cell r="B119">
            <v>780.21</v>
          </cell>
        </row>
        <row r="120">
          <cell r="B120">
            <v>762.16</v>
          </cell>
        </row>
        <row r="121">
          <cell r="B121">
            <v>729.11</v>
          </cell>
        </row>
        <row r="122">
          <cell r="B122">
            <v>672.38</v>
          </cell>
        </row>
        <row r="123">
          <cell r="B123">
            <v>578.83000000000004</v>
          </cell>
        </row>
        <row r="124">
          <cell r="B124">
            <v>455.58</v>
          </cell>
        </row>
        <row r="125">
          <cell r="B125">
            <v>470.92</v>
          </cell>
        </row>
        <row r="126">
          <cell r="B126">
            <v>510.1</v>
          </cell>
        </row>
        <row r="127">
          <cell r="B127">
            <v>489.25</v>
          </cell>
        </row>
        <row r="128">
          <cell r="B128">
            <v>542.36</v>
          </cell>
        </row>
        <row r="129">
          <cell r="B129">
            <v>520.14</v>
          </cell>
        </row>
        <row r="130">
          <cell r="B130">
            <v>489.87</v>
          </cell>
        </row>
        <row r="131">
          <cell r="B131">
            <v>432.21</v>
          </cell>
        </row>
        <row r="132">
          <cell r="B132">
            <v>421.25</v>
          </cell>
        </row>
        <row r="133">
          <cell r="B133">
            <v>414.12</v>
          </cell>
        </row>
        <row r="134">
          <cell r="B134">
            <v>396.02</v>
          </cell>
        </row>
        <row r="135">
          <cell r="B135">
            <v>359.42</v>
          </cell>
        </row>
        <row r="136">
          <cell r="B136">
            <v>300.11</v>
          </cell>
        </row>
        <row r="137">
          <cell r="B137">
            <v>288.5</v>
          </cell>
        </row>
        <row r="138">
          <cell r="B138">
            <v>319.55</v>
          </cell>
        </row>
        <row r="139">
          <cell r="B139">
            <v>333.19</v>
          </cell>
        </row>
        <row r="140">
          <cell r="B140">
            <v>368.8</v>
          </cell>
        </row>
        <row r="141">
          <cell r="B141">
            <v>417.65</v>
          </cell>
        </row>
        <row r="142">
          <cell r="B142">
            <v>406.54</v>
          </cell>
        </row>
        <row r="143">
          <cell r="B143">
            <v>368.42</v>
          </cell>
        </row>
        <row r="144">
          <cell r="B144">
            <v>401.17</v>
          </cell>
        </row>
        <row r="145">
          <cell r="B145">
            <v>421.67</v>
          </cell>
        </row>
        <row r="146">
          <cell r="B146">
            <v>413.37</v>
          </cell>
        </row>
        <row r="147">
          <cell r="B147">
            <v>436.13</v>
          </cell>
        </row>
        <row r="148">
          <cell r="B148">
            <v>465.44</v>
          </cell>
        </row>
        <row r="149">
          <cell r="B149">
            <v>457.76</v>
          </cell>
        </row>
        <row r="150">
          <cell r="B150">
            <v>437.68</v>
          </cell>
        </row>
        <row r="151">
          <cell r="B151">
            <v>441.25</v>
          </cell>
        </row>
        <row r="152">
          <cell r="B152">
            <v>418.34</v>
          </cell>
        </row>
        <row r="153">
          <cell r="B153">
            <v>418.36</v>
          </cell>
        </row>
        <row r="154">
          <cell r="B154">
            <v>407.86</v>
          </cell>
        </row>
        <row r="155">
          <cell r="B155">
            <v>446.13</v>
          </cell>
        </row>
        <row r="156">
          <cell r="B156">
            <v>483.51</v>
          </cell>
        </row>
        <row r="157">
          <cell r="B157">
            <v>490.35</v>
          </cell>
        </row>
        <row r="158">
          <cell r="B158">
            <v>508.5</v>
          </cell>
        </row>
        <row r="159">
          <cell r="B159">
            <v>525.12</v>
          </cell>
        </row>
        <row r="160">
          <cell r="B160">
            <v>555.66</v>
          </cell>
        </row>
        <row r="161">
          <cell r="B161">
            <v>556.23</v>
          </cell>
        </row>
        <row r="162">
          <cell r="B162">
            <v>523.70000000000005</v>
          </cell>
        </row>
        <row r="163">
          <cell r="B163">
            <v>554.5</v>
          </cell>
        </row>
        <row r="164">
          <cell r="B164">
            <v>582.83000000000004</v>
          </cell>
        </row>
        <row r="165">
          <cell r="B165">
            <v>595.9</v>
          </cell>
        </row>
        <row r="166">
          <cell r="B166">
            <v>581.61</v>
          </cell>
        </row>
        <row r="167">
          <cell r="B167">
            <v>580.03</v>
          </cell>
        </row>
        <row r="168">
          <cell r="B168">
            <v>598.9</v>
          </cell>
        </row>
        <row r="169">
          <cell r="B169">
            <v>635.95000000000005</v>
          </cell>
        </row>
        <row r="170">
          <cell r="B170">
            <v>609.20000000000005</v>
          </cell>
        </row>
        <row r="171">
          <cell r="B171">
            <v>516.98</v>
          </cell>
        </row>
        <row r="172">
          <cell r="B172">
            <v>487.54</v>
          </cell>
        </row>
        <row r="173">
          <cell r="B173">
            <v>524.48</v>
          </cell>
        </row>
        <row r="174">
          <cell r="B174">
            <v>544.37</v>
          </cell>
        </row>
        <row r="175">
          <cell r="B175">
            <v>554.19000000000005</v>
          </cell>
        </row>
        <row r="176">
          <cell r="B176">
            <v>556.15</v>
          </cell>
        </row>
        <row r="177">
          <cell r="B177">
            <v>524.29999999999995</v>
          </cell>
        </row>
        <row r="178">
          <cell r="B178">
            <v>524.04</v>
          </cell>
        </row>
        <row r="179">
          <cell r="B179">
            <v>506.08</v>
          </cell>
        </row>
        <row r="180">
          <cell r="B180">
            <v>513.98</v>
          </cell>
        </row>
        <row r="181">
          <cell r="B181">
            <v>529.58000000000004</v>
          </cell>
        </row>
        <row r="182">
          <cell r="B182">
            <v>502.43</v>
          </cell>
        </row>
        <row r="183">
          <cell r="B183">
            <v>534.09</v>
          </cell>
        </row>
        <row r="184">
          <cell r="B184">
            <v>537.61</v>
          </cell>
        </row>
        <row r="185">
          <cell r="B185">
            <v>464.01</v>
          </cell>
        </row>
        <row r="186">
          <cell r="B186">
            <v>391.79</v>
          </cell>
        </row>
        <row r="187">
          <cell r="B187">
            <v>278.58</v>
          </cell>
        </row>
        <row r="188">
          <cell r="B188">
            <v>241.22</v>
          </cell>
        </row>
        <row r="189">
          <cell r="B189">
            <v>293.10000000000002</v>
          </cell>
        </row>
        <row r="190">
          <cell r="B190">
            <v>341.45</v>
          </cell>
        </row>
        <row r="191">
          <cell r="B191">
            <v>347.77</v>
          </cell>
        </row>
        <row r="192">
          <cell r="B192">
            <v>333.89</v>
          </cell>
        </row>
        <row r="193">
          <cell r="B193">
            <v>316.10000000000002</v>
          </cell>
        </row>
        <row r="194">
          <cell r="B194">
            <v>329.61</v>
          </cell>
        </row>
        <row r="195">
          <cell r="B195">
            <v>387.21</v>
          </cell>
        </row>
        <row r="196">
          <cell r="B196">
            <v>415.64</v>
          </cell>
        </row>
        <row r="197">
          <cell r="B197">
            <v>460.86</v>
          </cell>
        </row>
        <row r="198">
          <cell r="B198">
            <v>517.01</v>
          </cell>
        </row>
        <row r="199">
          <cell r="B199">
            <v>520.39</v>
          </cell>
        </row>
        <row r="200">
          <cell r="B200">
            <v>543.65</v>
          </cell>
        </row>
        <row r="201">
          <cell r="B201">
            <v>576.62</v>
          </cell>
        </row>
        <row r="202">
          <cell r="B202">
            <v>587.12</v>
          </cell>
        </row>
        <row r="203">
          <cell r="B203">
            <v>577.1</v>
          </cell>
        </row>
        <row r="204">
          <cell r="B204">
            <v>588.19000000000005</v>
          </cell>
        </row>
        <row r="205">
          <cell r="B205">
            <v>648.04</v>
          </cell>
        </row>
        <row r="206">
          <cell r="B206">
            <v>691.62</v>
          </cell>
        </row>
        <row r="207">
          <cell r="B207">
            <v>617.54999999999995</v>
          </cell>
        </row>
        <row r="208">
          <cell r="B208">
            <v>688.81</v>
          </cell>
        </row>
        <row r="209">
          <cell r="B209">
            <v>770.92</v>
          </cell>
        </row>
        <row r="210">
          <cell r="B210">
            <v>917.8</v>
          </cell>
        </row>
        <row r="211">
          <cell r="B211">
            <v>1023.26</v>
          </cell>
        </row>
        <row r="212">
          <cell r="B212">
            <v>1125.4000000000001</v>
          </cell>
        </row>
        <row r="213">
          <cell r="B213">
            <v>1124.3499999999999</v>
          </cell>
        </row>
        <row r="214">
          <cell r="B214">
            <v>1084.44</v>
          </cell>
        </row>
        <row r="215">
          <cell r="B215">
            <v>1004.29</v>
          </cell>
        </row>
        <row r="216">
          <cell r="B216">
            <v>1000.6</v>
          </cell>
        </row>
        <row r="217">
          <cell r="B217">
            <v>1005.2</v>
          </cell>
        </row>
        <row r="218">
          <cell r="B218">
            <v>1048.5999999999999</v>
          </cell>
        </row>
        <row r="219">
          <cell r="B219">
            <v>871.18</v>
          </cell>
        </row>
        <row r="220">
          <cell r="B220">
            <v>909.4</v>
          </cell>
        </row>
        <row r="221">
          <cell r="B221">
            <v>861.31</v>
          </cell>
        </row>
        <row r="222">
          <cell r="B222">
            <v>775.95</v>
          </cell>
        </row>
        <row r="223">
          <cell r="B223">
            <v>751.18</v>
          </cell>
        </row>
        <row r="224">
          <cell r="B224">
            <v>672.81</v>
          </cell>
        </row>
        <row r="225">
          <cell r="B225">
            <v>662.1</v>
          </cell>
        </row>
        <row r="226">
          <cell r="B226">
            <v>691.47</v>
          </cell>
        </row>
        <row r="227">
          <cell r="B227">
            <v>804.77</v>
          </cell>
        </row>
        <row r="228">
          <cell r="B228">
            <v>878.33</v>
          </cell>
        </row>
        <row r="229">
          <cell r="B229">
            <v>865.85</v>
          </cell>
        </row>
        <row r="230">
          <cell r="B230">
            <v>820.71</v>
          </cell>
        </row>
        <row r="231">
          <cell r="B231">
            <v>725.41</v>
          </cell>
        </row>
        <row r="232">
          <cell r="B232">
            <v>703.05</v>
          </cell>
        </row>
        <row r="233">
          <cell r="B233">
            <v>758.01</v>
          </cell>
        </row>
        <row r="234">
          <cell r="B234">
            <v>759.39</v>
          </cell>
        </row>
        <row r="235">
          <cell r="B235">
            <v>759</v>
          </cell>
        </row>
        <row r="236">
          <cell r="B236">
            <v>714.68</v>
          </cell>
        </row>
        <row r="237">
          <cell r="B237">
            <v>679.16</v>
          </cell>
        </row>
        <row r="238">
          <cell r="B238">
            <v>722.21</v>
          </cell>
        </row>
        <row r="239">
          <cell r="B239">
            <v>673.86</v>
          </cell>
        </row>
        <row r="240">
          <cell r="B240">
            <v>622.04999999999995</v>
          </cell>
        </row>
        <row r="241">
          <cell r="B241">
            <v>618.83000000000004</v>
          </cell>
        </row>
        <row r="242">
          <cell r="B242">
            <v>614.16999999999996</v>
          </cell>
        </row>
        <row r="243">
          <cell r="B243">
            <v>623.04</v>
          </cell>
        </row>
        <row r="244">
          <cell r="B244">
            <v>657.27</v>
          </cell>
        </row>
        <row r="245">
          <cell r="B245">
            <v>694.36</v>
          </cell>
        </row>
        <row r="246">
          <cell r="B246">
            <v>650.55999999999995</v>
          </cell>
        </row>
        <row r="247">
          <cell r="B247">
            <v>604.9</v>
          </cell>
        </row>
        <row r="248">
          <cell r="B248">
            <v>585.95000000000005</v>
          </cell>
        </row>
        <row r="249">
          <cell r="B249">
            <v>600.61</v>
          </cell>
        </row>
        <row r="250">
          <cell r="B250">
            <v>669.91</v>
          </cell>
        </row>
        <row r="251">
          <cell r="B251">
            <v>657.9</v>
          </cell>
        </row>
        <row r="252">
          <cell r="B252">
            <v>660.03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7">
          <cell r="D7">
            <v>45.931792335768399</v>
          </cell>
        </row>
        <row r="8">
          <cell r="D8">
            <v>46.095663087397703</v>
          </cell>
        </row>
        <row r="9">
          <cell r="D9">
            <v>46.0414126452945</v>
          </cell>
        </row>
        <row r="10">
          <cell r="D10">
            <v>46.458920835884001</v>
          </cell>
        </row>
        <row r="11">
          <cell r="D11">
            <v>46.689355516103298</v>
          </cell>
        </row>
        <row r="12">
          <cell r="D12">
            <v>46.769410778193397</v>
          </cell>
        </row>
        <row r="13">
          <cell r="D13">
            <v>47.092608151782599</v>
          </cell>
        </row>
        <row r="14">
          <cell r="D14">
            <v>47.204386511210998</v>
          </cell>
        </row>
        <row r="15">
          <cell r="D15">
            <v>47.552148366702497</v>
          </cell>
        </row>
        <row r="16">
          <cell r="D16">
            <v>47.692025007092496</v>
          </cell>
        </row>
        <row r="17">
          <cell r="D17">
            <v>47.791267550564797</v>
          </cell>
        </row>
        <row r="18">
          <cell r="D18">
            <v>48.266919410206199</v>
          </cell>
        </row>
        <row r="19">
          <cell r="D19">
            <v>48.540132873610702</v>
          </cell>
        </row>
        <row r="20">
          <cell r="D20">
            <v>48.771596777647197</v>
          </cell>
        </row>
        <row r="21">
          <cell r="D21">
            <v>48.944092249864802</v>
          </cell>
        </row>
        <row r="22">
          <cell r="D22">
            <v>49.217492895172001</v>
          </cell>
        </row>
        <row r="23">
          <cell r="D23">
            <v>49.159792497278701</v>
          </cell>
        </row>
        <row r="24">
          <cell r="D24">
            <v>49.464077732017202</v>
          </cell>
        </row>
        <row r="25">
          <cell r="D25">
            <v>49.881340054115398</v>
          </cell>
        </row>
        <row r="26">
          <cell r="D26">
            <v>50.064589784831</v>
          </cell>
        </row>
        <row r="27">
          <cell r="D27">
            <v>50.399042556843497</v>
          </cell>
        </row>
        <row r="28">
          <cell r="D28">
            <v>50.488743764653897</v>
          </cell>
        </row>
        <row r="29">
          <cell r="D29">
            <v>50.708636699398703</v>
          </cell>
        </row>
        <row r="30">
          <cell r="D30">
            <v>51.323336005360503</v>
          </cell>
        </row>
        <row r="31">
          <cell r="D31">
            <v>51.774504705553099</v>
          </cell>
        </row>
        <row r="32">
          <cell r="D32">
            <v>51.853507085411898</v>
          </cell>
        </row>
        <row r="33">
          <cell r="D33">
            <v>52.172067344942498</v>
          </cell>
        </row>
        <row r="34">
          <cell r="D34">
            <v>52.207895341028603</v>
          </cell>
        </row>
        <row r="35">
          <cell r="D35">
            <v>52.332057478543597</v>
          </cell>
        </row>
        <row r="36">
          <cell r="D36">
            <v>52.4456177546219</v>
          </cell>
        </row>
        <row r="37">
          <cell r="D37">
            <v>53.040589320676503</v>
          </cell>
        </row>
        <row r="38">
          <cell r="D38">
            <v>53.322252370982</v>
          </cell>
        </row>
        <row r="39">
          <cell r="D39">
            <v>53.5321422216944</v>
          </cell>
        </row>
        <row r="40">
          <cell r="D40">
            <v>53.664680224881799</v>
          </cell>
        </row>
        <row r="41">
          <cell r="D41">
            <v>53.9956912484733</v>
          </cell>
        </row>
        <row r="42">
          <cell r="D42">
            <v>54.558314257162998</v>
          </cell>
        </row>
        <row r="43">
          <cell r="D43">
            <v>54.858937956696899</v>
          </cell>
        </row>
        <row r="44">
          <cell r="D44">
            <v>54.893111864250599</v>
          </cell>
        </row>
        <row r="45">
          <cell r="D45">
            <v>55.247720062975603</v>
          </cell>
        </row>
        <row r="46">
          <cell r="D46">
            <v>55.426902145975802</v>
          </cell>
        </row>
        <row r="47">
          <cell r="D47">
            <v>55.474313767740298</v>
          </cell>
        </row>
        <row r="48">
          <cell r="D48">
            <v>55.459130769901002</v>
          </cell>
        </row>
        <row r="49">
          <cell r="D49">
            <v>55.763082485275802</v>
          </cell>
        </row>
        <row r="50">
          <cell r="D50">
            <v>56.361676942045897</v>
          </cell>
        </row>
        <row r="51">
          <cell r="D51">
            <v>56.649103781906298</v>
          </cell>
        </row>
        <row r="52">
          <cell r="D52">
            <v>56.649622264938102</v>
          </cell>
        </row>
        <row r="53">
          <cell r="D53">
            <v>56.894505620266699</v>
          </cell>
        </row>
        <row r="54">
          <cell r="D54">
            <v>57.567299346251403</v>
          </cell>
        </row>
        <row r="55">
          <cell r="D55">
            <v>58.060331608673998</v>
          </cell>
        </row>
        <row r="56">
          <cell r="D56">
            <v>58.195742302907</v>
          </cell>
        </row>
        <row r="57">
          <cell r="D57">
            <v>58.666982369817198</v>
          </cell>
        </row>
        <row r="58">
          <cell r="D58">
            <v>58.914938880304597</v>
          </cell>
        </row>
        <row r="59">
          <cell r="D59">
            <v>59.066007873922402</v>
          </cell>
        </row>
        <row r="60">
          <cell r="D60">
            <v>59.1232043081881</v>
          </cell>
        </row>
        <row r="61">
          <cell r="D61">
            <v>59.829907815778299</v>
          </cell>
        </row>
        <row r="62">
          <cell r="D62">
            <v>59.989252494489598</v>
          </cell>
        </row>
        <row r="63">
          <cell r="D63">
            <v>60.3443240183258</v>
          </cell>
        </row>
        <row r="64">
          <cell r="D64">
            <v>60.533527278391098</v>
          </cell>
        </row>
        <row r="65">
          <cell r="D65">
            <v>60.877929125973601</v>
          </cell>
        </row>
        <row r="66">
          <cell r="D66">
            <v>61.695413700294999</v>
          </cell>
        </row>
        <row r="67">
          <cell r="D67">
            <v>62.207864797791302</v>
          </cell>
        </row>
        <row r="68">
          <cell r="D68">
            <v>62.304463648272701</v>
          </cell>
        </row>
        <row r="69">
          <cell r="D69">
            <v>62.805035904410303</v>
          </cell>
        </row>
        <row r="70">
          <cell r="D70">
            <v>62.678281490143497</v>
          </cell>
        </row>
        <row r="71">
          <cell r="D71">
            <v>62.725983903067402</v>
          </cell>
        </row>
        <row r="72">
          <cell r="D72">
            <v>62.860953840328897</v>
          </cell>
        </row>
        <row r="73">
          <cell r="D73">
            <v>63.514247774945098</v>
          </cell>
        </row>
        <row r="74">
          <cell r="D74">
            <v>63.483321194816497</v>
          </cell>
        </row>
        <row r="75">
          <cell r="D75">
            <v>63.912104834873098</v>
          </cell>
        </row>
        <row r="76">
          <cell r="D76">
            <v>63.9835181321397</v>
          </cell>
        </row>
        <row r="77">
          <cell r="D77">
            <v>64.253791889096405</v>
          </cell>
        </row>
        <row r="78">
          <cell r="D78">
            <v>64.900550702800999</v>
          </cell>
        </row>
        <row r="79">
          <cell r="D79">
            <v>65.827296182977804</v>
          </cell>
        </row>
        <row r="80">
          <cell r="D80">
            <v>65.674225796190001</v>
          </cell>
        </row>
        <row r="81">
          <cell r="D81">
            <v>66.195744580198394</v>
          </cell>
        </row>
        <row r="82">
          <cell r="D82">
            <v>66.005562713475697</v>
          </cell>
        </row>
        <row r="83">
          <cell r="D83">
            <v>66.040411084182495</v>
          </cell>
        </row>
        <row r="84">
          <cell r="D84">
            <v>66.299758479150796</v>
          </cell>
        </row>
        <row r="85">
          <cell r="D85">
            <v>66.614102588449796</v>
          </cell>
        </row>
        <row r="86">
          <cell r="D86">
            <v>66.977175669198203</v>
          </cell>
        </row>
        <row r="87">
          <cell r="D87">
            <v>67.1376014833006</v>
          </cell>
        </row>
        <row r="88">
          <cell r="D88">
            <v>67.271173953219503</v>
          </cell>
        </row>
        <row r="89">
          <cell r="D89">
            <v>67.4142412873463</v>
          </cell>
        </row>
        <row r="90">
          <cell r="D90">
            <v>67.9670145021813</v>
          </cell>
        </row>
        <row r="91">
          <cell r="D91">
            <v>68.702428999275199</v>
          </cell>
        </row>
        <row r="92">
          <cell r="D92">
            <v>68.449276985250904</v>
          </cell>
        </row>
        <row r="93">
          <cell r="D93">
            <v>69.015353262117799</v>
          </cell>
        </row>
        <row r="94">
          <cell r="D94">
            <v>68.830177302056995</v>
          </cell>
        </row>
        <row r="95">
          <cell r="D95">
            <v>68.943197324732395</v>
          </cell>
        </row>
        <row r="96">
          <cell r="D96">
            <v>69.204434300278805</v>
          </cell>
        </row>
        <row r="97">
          <cell r="D97">
            <v>69.885907668776198</v>
          </cell>
        </row>
        <row r="98">
          <cell r="D98">
            <v>70.234940851430196</v>
          </cell>
        </row>
        <row r="99">
          <cell r="D99">
            <v>70.331638521566205</v>
          </cell>
        </row>
        <row r="100">
          <cell r="D100">
            <v>70.536057104560498</v>
          </cell>
        </row>
        <row r="101">
          <cell r="D101">
            <v>70.947485445127896</v>
          </cell>
        </row>
        <row r="102">
          <cell r="D102">
            <v>71.465337791409198</v>
          </cell>
        </row>
        <row r="103">
          <cell r="D103">
            <v>72.026617865733598</v>
          </cell>
        </row>
        <row r="104">
          <cell r="D104">
            <v>71.755591918808094</v>
          </cell>
        </row>
        <row r="105">
          <cell r="D105">
            <v>72.123500308469801</v>
          </cell>
        </row>
        <row r="106">
          <cell r="D106">
            <v>72.327097334223296</v>
          </cell>
        </row>
        <row r="107">
          <cell r="D107">
            <v>72.230240510753305</v>
          </cell>
        </row>
        <row r="108">
          <cell r="D108">
            <v>72.349199508354602</v>
          </cell>
        </row>
        <row r="109">
          <cell r="D109">
            <v>72.715826376751195</v>
          </cell>
        </row>
        <row r="110">
          <cell r="D110">
            <v>72.753191964700903</v>
          </cell>
        </row>
        <row r="111">
          <cell r="D111">
            <v>73.454048994437898</v>
          </cell>
        </row>
        <row r="112">
          <cell r="D112">
            <v>73.415310923489102</v>
          </cell>
        </row>
        <row r="113">
          <cell r="D113">
            <v>73.813593766713495</v>
          </cell>
        </row>
        <row r="114">
          <cell r="D114">
            <v>74.173745317488098</v>
          </cell>
        </row>
        <row r="115">
          <cell r="D115">
            <v>74.760915306087398</v>
          </cell>
        </row>
        <row r="116">
          <cell r="D116">
            <v>74.8679505883741</v>
          </cell>
        </row>
        <row r="117">
          <cell r="D117">
            <v>75.541376822521897</v>
          </cell>
        </row>
        <row r="118">
          <cell r="D118">
            <v>76.011123707588297</v>
          </cell>
        </row>
        <row r="119">
          <cell r="D119">
            <v>75.951131068841093</v>
          </cell>
        </row>
        <row r="120">
          <cell r="D120">
            <v>75.873624735839698</v>
          </cell>
        </row>
        <row r="121">
          <cell r="D121">
            <v>76.377539963254904</v>
          </cell>
        </row>
        <row r="122">
          <cell r="D122">
            <v>76.539143203042599</v>
          </cell>
        </row>
        <row r="123">
          <cell r="D123">
            <v>76.694637537685693</v>
          </cell>
        </row>
        <row r="124">
          <cell r="D124">
            <v>76.695649064681604</v>
          </cell>
        </row>
        <row r="125">
          <cell r="D125">
            <v>76.894144497414501</v>
          </cell>
        </row>
        <row r="126">
          <cell r="D126">
            <v>77.595335049290199</v>
          </cell>
        </row>
        <row r="127">
          <cell r="D127">
            <v>78.261315764258399</v>
          </cell>
        </row>
        <row r="128">
          <cell r="D128">
            <v>78.197678278990793</v>
          </cell>
        </row>
        <row r="129">
          <cell r="D129">
            <v>79.061112408803197</v>
          </cell>
        </row>
        <row r="130">
          <cell r="D130">
            <v>78.049130071628596</v>
          </cell>
        </row>
        <row r="131">
          <cell r="D131">
            <v>77.929411692341802</v>
          </cell>
        </row>
        <row r="132">
          <cell r="D132">
            <v>77.964048454989495</v>
          </cell>
        </row>
        <row r="133">
          <cell r="D133">
            <v>78.544817242718295</v>
          </cell>
        </row>
        <row r="134">
          <cell r="D134">
            <v>78.712746507278496</v>
          </cell>
        </row>
        <row r="135">
          <cell r="D135">
            <v>79.501904687297397</v>
          </cell>
        </row>
        <row r="136">
          <cell r="D136">
            <v>79.778527572144995</v>
          </cell>
        </row>
        <row r="137">
          <cell r="D137">
            <v>80.430485482251996</v>
          </cell>
        </row>
        <row r="138">
          <cell r="D138">
            <v>80.721368632407504</v>
          </cell>
        </row>
        <row r="139">
          <cell r="D139">
            <v>81.656506198518002</v>
          </cell>
        </row>
        <row r="140">
          <cell r="D140">
            <v>81.463644485017497</v>
          </cell>
        </row>
        <row r="141">
          <cell r="D141">
            <v>82.512972670351701</v>
          </cell>
        </row>
        <row r="142">
          <cell r="D142">
            <v>82.588942704565895</v>
          </cell>
        </row>
        <row r="143">
          <cell r="D143">
            <v>82.279540435852098</v>
          </cell>
        </row>
        <row r="144">
          <cell r="D144">
            <v>82.609668555964106</v>
          </cell>
        </row>
        <row r="145">
          <cell r="D145">
            <v>83.698373013881195</v>
          </cell>
        </row>
        <row r="146">
          <cell r="D146">
            <v>83.7560176972992</v>
          </cell>
        </row>
        <row r="147">
          <cell r="D147">
            <v>84.053976953062005</v>
          </cell>
        </row>
        <row r="148">
          <cell r="D148">
            <v>84.531839358800895</v>
          </cell>
        </row>
        <row r="149">
          <cell r="D149">
            <v>85.149859492301303</v>
          </cell>
        </row>
        <row r="150">
          <cell r="D150">
            <v>86.245499205105801</v>
          </cell>
        </row>
        <row r="151">
          <cell r="D151">
            <v>87.824501279118195</v>
          </cell>
        </row>
        <row r="152">
          <cell r="D152">
            <v>87.682256516284099</v>
          </cell>
        </row>
        <row r="153">
          <cell r="D153">
            <v>88.719462434328804</v>
          </cell>
        </row>
        <row r="154">
          <cell r="D154">
            <v>89.276363533064597</v>
          </cell>
        </row>
        <row r="155">
          <cell r="D155">
            <v>90.237182102617098</v>
          </cell>
        </row>
        <row r="156">
          <cell r="D156">
            <v>90.917300924696704</v>
          </cell>
        </row>
        <row r="157">
          <cell r="D157">
            <v>91.988621453977103</v>
          </cell>
        </row>
        <row r="158">
          <cell r="D158">
            <v>93.027985419379306</v>
          </cell>
        </row>
        <row r="159">
          <cell r="D159">
            <v>93.371755402566194</v>
          </cell>
        </row>
        <row r="160">
          <cell r="D160">
            <v>93.785103764463898</v>
          </cell>
        </row>
        <row r="161">
          <cell r="D161">
            <v>94.310142780102296</v>
          </cell>
        </row>
        <row r="162">
          <cell r="D162">
            <v>95.603069325002707</v>
          </cell>
        </row>
        <row r="163">
          <cell r="D163">
            <v>97.652730044733701</v>
          </cell>
        </row>
        <row r="164">
          <cell r="D164">
            <v>97.485487747551204</v>
          </cell>
        </row>
        <row r="165">
          <cell r="D165">
            <v>98.642414509983098</v>
          </cell>
        </row>
        <row r="166">
          <cell r="D166">
            <v>98.936799733016997</v>
          </cell>
        </row>
        <row r="167">
          <cell r="D167">
            <v>99.552335196819897</v>
          </cell>
        </row>
        <row r="168">
          <cell r="D168">
            <v>100.219831449984</v>
          </cell>
        </row>
        <row r="169">
          <cell r="D169">
            <v>100.608334908665</v>
          </cell>
        </row>
        <row r="170">
          <cell r="D170">
            <v>100.503996071261</v>
          </cell>
        </row>
        <row r="171">
          <cell r="D171">
            <v>101.68101365768401</v>
          </cell>
        </row>
        <row r="172">
          <cell r="D172">
            <v>101.96252623749101</v>
          </cell>
        </row>
        <row r="173">
          <cell r="D173">
            <v>102.120311530538</v>
          </cell>
        </row>
        <row r="174">
          <cell r="D174">
            <v>102.93167048364801</v>
          </cell>
        </row>
        <row r="175">
          <cell r="D175">
            <v>104.181617076195</v>
          </cell>
        </row>
        <row r="176">
          <cell r="D176">
            <v>104.12686433169399</v>
          </cell>
        </row>
        <row r="177">
          <cell r="D177">
            <v>104.824374799686</v>
          </cell>
        </row>
        <row r="178">
          <cell r="D178">
            <v>105.265261822252</v>
          </cell>
        </row>
        <row r="179">
          <cell r="D179">
            <v>105.69986373297399</v>
          </cell>
        </row>
        <row r="180">
          <cell r="D180">
            <v>106.967070129699</v>
          </cell>
        </row>
        <row r="181">
          <cell r="D181">
            <v>108.683742289142</v>
          </cell>
        </row>
        <row r="182">
          <cell r="D182">
            <v>109.099871613202</v>
          </cell>
        </row>
        <row r="183">
          <cell r="D183">
            <v>109.841724755225</v>
          </cell>
        </row>
        <row r="184">
          <cell r="D184">
            <v>109.96972116771801</v>
          </cell>
        </row>
        <row r="185">
          <cell r="D185">
            <v>110.239977053177</v>
          </cell>
        </row>
        <row r="186">
          <cell r="D186">
            <v>111.00930730675999</v>
          </cell>
        </row>
        <row r="187">
          <cell r="D187">
            <v>112.803892664533</v>
          </cell>
        </row>
        <row r="188">
          <cell r="D188">
            <v>112.7811135093</v>
          </cell>
        </row>
      </sheetData>
      <sheetData sheetId="34">
        <row r="7">
          <cell r="D7">
            <v>61.69</v>
          </cell>
        </row>
        <row r="8">
          <cell r="D8">
            <v>61.93</v>
          </cell>
        </row>
        <row r="9">
          <cell r="D9">
            <v>62.03</v>
          </cell>
        </row>
        <row r="10">
          <cell r="D10">
            <v>62.06</v>
          </cell>
        </row>
        <row r="11">
          <cell r="D11">
            <v>62.08</v>
          </cell>
        </row>
        <row r="12">
          <cell r="D12">
            <v>61.9</v>
          </cell>
        </row>
        <row r="13">
          <cell r="D13">
            <v>61.89</v>
          </cell>
        </row>
        <row r="14">
          <cell r="D14">
            <v>62.03</v>
          </cell>
        </row>
        <row r="15">
          <cell r="D15">
            <v>62.5</v>
          </cell>
        </row>
        <row r="16">
          <cell r="D16">
            <v>62.85</v>
          </cell>
        </row>
        <row r="17">
          <cell r="D17">
            <v>62.57</v>
          </cell>
        </row>
        <row r="18">
          <cell r="D18">
            <v>62.55</v>
          </cell>
        </row>
        <row r="19">
          <cell r="D19">
            <v>62.67</v>
          </cell>
        </row>
        <row r="20">
          <cell r="D20">
            <v>62.74</v>
          </cell>
        </row>
        <row r="21">
          <cell r="D21">
            <v>62.98</v>
          </cell>
        </row>
        <row r="22">
          <cell r="D22">
            <v>62.68</v>
          </cell>
        </row>
        <row r="23">
          <cell r="D23">
            <v>62.67</v>
          </cell>
        </row>
        <row r="24">
          <cell r="D24">
            <v>63.07</v>
          </cell>
        </row>
        <row r="25">
          <cell r="D25">
            <v>63.24</v>
          </cell>
        </row>
        <row r="26">
          <cell r="D26">
            <v>63.39</v>
          </cell>
        </row>
        <row r="27">
          <cell r="D27">
            <v>63.73</v>
          </cell>
        </row>
        <row r="28">
          <cell r="D28">
            <v>63.82</v>
          </cell>
        </row>
        <row r="29">
          <cell r="D29">
            <v>64.06</v>
          </cell>
        </row>
        <row r="30">
          <cell r="D30">
            <v>64.44</v>
          </cell>
        </row>
        <row r="31">
          <cell r="D31">
            <v>64.56</v>
          </cell>
        </row>
        <row r="32">
          <cell r="D32">
            <v>64.87</v>
          </cell>
        </row>
        <row r="33">
          <cell r="D33">
            <v>65.41</v>
          </cell>
        </row>
        <row r="34">
          <cell r="D34">
            <v>65.819999999999993</v>
          </cell>
        </row>
        <row r="35">
          <cell r="D35">
            <v>66.040000000000006</v>
          </cell>
        </row>
        <row r="36">
          <cell r="D36">
            <v>66.08</v>
          </cell>
        </row>
        <row r="37">
          <cell r="D37">
            <v>66.23</v>
          </cell>
        </row>
        <row r="38">
          <cell r="D38">
            <v>66.44</v>
          </cell>
        </row>
        <row r="39">
          <cell r="D39">
            <v>67</v>
          </cell>
        </row>
        <row r="40">
          <cell r="D40">
            <v>67.7</v>
          </cell>
        </row>
        <row r="41">
          <cell r="D41">
            <v>67.709999999999994</v>
          </cell>
        </row>
        <row r="42">
          <cell r="D42">
            <v>67.430000000000007</v>
          </cell>
        </row>
        <row r="43">
          <cell r="D43">
            <v>67.489999999999995</v>
          </cell>
        </row>
        <row r="44">
          <cell r="D44">
            <v>67.72</v>
          </cell>
        </row>
        <row r="45">
          <cell r="D45">
            <v>68.150000000000006</v>
          </cell>
        </row>
        <row r="46">
          <cell r="D46">
            <v>68.540000000000006</v>
          </cell>
        </row>
        <row r="47">
          <cell r="D47">
            <v>68.66</v>
          </cell>
        </row>
        <row r="48">
          <cell r="D48">
            <v>69</v>
          </cell>
        </row>
        <row r="49">
          <cell r="D49">
            <v>69.290000000000006</v>
          </cell>
        </row>
        <row r="50">
          <cell r="D50">
            <v>69.760000000000005</v>
          </cell>
        </row>
        <row r="51">
          <cell r="D51">
            <v>70.11</v>
          </cell>
        </row>
        <row r="52">
          <cell r="D52">
            <v>70.400000000000006</v>
          </cell>
        </row>
        <row r="53">
          <cell r="D53">
            <v>70.38</v>
          </cell>
        </row>
        <row r="54">
          <cell r="D54">
            <v>70.39</v>
          </cell>
        </row>
        <row r="55">
          <cell r="D55">
            <v>70.72</v>
          </cell>
        </row>
        <row r="56">
          <cell r="D56">
            <v>70.91</v>
          </cell>
        </row>
        <row r="57">
          <cell r="D57">
            <v>71.180000000000007</v>
          </cell>
        </row>
        <row r="58">
          <cell r="D58">
            <v>71.42</v>
          </cell>
        </row>
        <row r="59">
          <cell r="D59">
            <v>71.58</v>
          </cell>
        </row>
        <row r="60">
          <cell r="D60">
            <v>71.900000000000006</v>
          </cell>
        </row>
        <row r="61">
          <cell r="D61">
            <v>72.069999999999993</v>
          </cell>
        </row>
        <row r="62">
          <cell r="D62">
            <v>72.11</v>
          </cell>
        </row>
        <row r="63">
          <cell r="D63">
            <v>72.28</v>
          </cell>
        </row>
        <row r="64">
          <cell r="D64">
            <v>72.400000000000006</v>
          </cell>
        </row>
        <row r="65">
          <cell r="D65">
            <v>72.44</v>
          </cell>
        </row>
        <row r="66">
          <cell r="D66">
            <v>72.290000000000006</v>
          </cell>
        </row>
        <row r="67">
          <cell r="D67">
            <v>72.680000000000007</v>
          </cell>
        </row>
        <row r="68">
          <cell r="D68">
            <v>72.86</v>
          </cell>
        </row>
        <row r="69">
          <cell r="D69">
            <v>73.14</v>
          </cell>
        </row>
        <row r="70">
          <cell r="D70">
            <v>73.31</v>
          </cell>
        </row>
        <row r="71">
          <cell r="D71">
            <v>73.400000000000006</v>
          </cell>
        </row>
        <row r="72">
          <cell r="D72">
            <v>73.12</v>
          </cell>
        </row>
        <row r="73">
          <cell r="D73">
            <v>73.290000000000006</v>
          </cell>
        </row>
        <row r="74">
          <cell r="D74">
            <v>73.44</v>
          </cell>
        </row>
        <row r="75">
          <cell r="D75">
            <v>73.33</v>
          </cell>
        </row>
        <row r="76">
          <cell r="D76">
            <v>73.760000000000005</v>
          </cell>
        </row>
        <row r="77">
          <cell r="D77">
            <v>73.83</v>
          </cell>
        </row>
        <row r="78">
          <cell r="D78">
            <v>73.930000000000007</v>
          </cell>
        </row>
        <row r="79">
          <cell r="D79">
            <v>74.27</v>
          </cell>
        </row>
        <row r="80">
          <cell r="D80">
            <v>74.31</v>
          </cell>
        </row>
        <row r="81">
          <cell r="D81">
            <v>74.459999999999994</v>
          </cell>
        </row>
        <row r="82">
          <cell r="D82">
            <v>74.7</v>
          </cell>
        </row>
        <row r="83">
          <cell r="D83">
            <v>74.900000000000006</v>
          </cell>
        </row>
        <row r="84">
          <cell r="D84">
            <v>74.98</v>
          </cell>
        </row>
        <row r="85">
          <cell r="D85">
            <v>75.25</v>
          </cell>
        </row>
        <row r="86">
          <cell r="D86">
            <v>75.38</v>
          </cell>
        </row>
        <row r="87">
          <cell r="D87">
            <v>75.63</v>
          </cell>
        </row>
        <row r="88">
          <cell r="D88">
            <v>75.91</v>
          </cell>
        </row>
        <row r="89">
          <cell r="D89">
            <v>75.91</v>
          </cell>
        </row>
        <row r="90">
          <cell r="D90">
            <v>75.83</v>
          </cell>
        </row>
        <row r="91">
          <cell r="D91">
            <v>75.91</v>
          </cell>
        </row>
        <row r="92">
          <cell r="D92">
            <v>75.95</v>
          </cell>
        </row>
        <row r="93">
          <cell r="D93">
            <v>76.31</v>
          </cell>
        </row>
        <row r="94">
          <cell r="D94">
            <v>76.510000000000005</v>
          </cell>
        </row>
        <row r="95">
          <cell r="D95">
            <v>76.97</v>
          </cell>
        </row>
        <row r="96">
          <cell r="D96">
            <v>77.010000000000005</v>
          </cell>
        </row>
        <row r="97">
          <cell r="D97">
            <v>77.180000000000007</v>
          </cell>
        </row>
        <row r="98">
          <cell r="D98">
            <v>77.319999999999993</v>
          </cell>
        </row>
        <row r="99">
          <cell r="D99">
            <v>77.33</v>
          </cell>
        </row>
        <row r="100">
          <cell r="D100">
            <v>77.959999999999994</v>
          </cell>
        </row>
        <row r="101">
          <cell r="D101">
            <v>78.03</v>
          </cell>
        </row>
        <row r="102">
          <cell r="D102">
            <v>78.099999999999994</v>
          </cell>
        </row>
        <row r="103">
          <cell r="D103">
            <v>78.55</v>
          </cell>
        </row>
        <row r="104">
          <cell r="D104">
            <v>78.900000000000006</v>
          </cell>
        </row>
        <row r="105">
          <cell r="D105">
            <v>79.16</v>
          </cell>
        </row>
        <row r="106">
          <cell r="D106">
            <v>79.13</v>
          </cell>
        </row>
        <row r="107">
          <cell r="D107">
            <v>79.09</v>
          </cell>
        </row>
        <row r="108">
          <cell r="D108">
            <v>79.03</v>
          </cell>
        </row>
        <row r="109">
          <cell r="D109">
            <v>79.11</v>
          </cell>
        </row>
        <row r="110">
          <cell r="D110">
            <v>79.22</v>
          </cell>
        </row>
        <row r="111">
          <cell r="D111">
            <v>79.72</v>
          </cell>
        </row>
        <row r="112">
          <cell r="D112">
            <v>80.27</v>
          </cell>
        </row>
        <row r="113">
          <cell r="D113">
            <v>80.16</v>
          </cell>
        </row>
        <row r="114">
          <cell r="D114">
            <v>80.430000000000007</v>
          </cell>
        </row>
        <row r="115">
          <cell r="D115">
            <v>80.989999999999995</v>
          </cell>
        </row>
        <row r="116">
          <cell r="D116">
            <v>81.14</v>
          </cell>
        </row>
        <row r="117">
          <cell r="D117">
            <v>81.45</v>
          </cell>
        </row>
        <row r="118">
          <cell r="D118">
            <v>81.75</v>
          </cell>
        </row>
        <row r="119">
          <cell r="D119">
            <v>81.97</v>
          </cell>
        </row>
        <row r="120">
          <cell r="D120">
            <v>82.04</v>
          </cell>
        </row>
        <row r="121">
          <cell r="D121">
            <v>82.7</v>
          </cell>
        </row>
        <row r="122">
          <cell r="D122">
            <v>83</v>
          </cell>
        </row>
        <row r="123">
          <cell r="D123">
            <v>83.98</v>
          </cell>
        </row>
        <row r="124">
          <cell r="D124">
            <v>85.1</v>
          </cell>
        </row>
        <row r="125">
          <cell r="D125">
            <v>85.53</v>
          </cell>
        </row>
        <row r="126">
          <cell r="D126">
            <v>86.2</v>
          </cell>
        </row>
        <row r="127">
          <cell r="D127">
            <v>87.23</v>
          </cell>
        </row>
        <row r="128">
          <cell r="D128">
            <v>87.48</v>
          </cell>
        </row>
        <row r="129">
          <cell r="D129">
            <v>89.11</v>
          </cell>
        </row>
        <row r="130">
          <cell r="D130">
            <v>90.35</v>
          </cell>
        </row>
        <row r="131">
          <cell r="D131">
            <v>91.43</v>
          </cell>
        </row>
        <row r="132">
          <cell r="D132">
            <v>92.29</v>
          </cell>
        </row>
        <row r="133">
          <cell r="D133">
            <v>93.56</v>
          </cell>
        </row>
        <row r="134">
          <cell r="D134">
            <v>94.69</v>
          </cell>
        </row>
        <row r="135">
          <cell r="D135">
            <v>95.51</v>
          </cell>
        </row>
        <row r="136">
          <cell r="D136">
            <v>96</v>
          </cell>
        </row>
        <row r="137">
          <cell r="D137">
            <v>96.94</v>
          </cell>
        </row>
        <row r="138">
          <cell r="D138">
            <v>97.21</v>
          </cell>
        </row>
        <row r="139">
          <cell r="D139">
            <v>98</v>
          </cell>
        </row>
        <row r="140">
          <cell r="D140">
            <v>97.93</v>
          </cell>
        </row>
        <row r="141">
          <cell r="D141">
            <v>99</v>
          </cell>
        </row>
        <row r="142">
          <cell r="D142">
            <v>99.3</v>
          </cell>
        </row>
        <row r="143">
          <cell r="D143">
            <v>99.41</v>
          </cell>
        </row>
        <row r="144">
          <cell r="D144">
            <v>99.26</v>
          </cell>
        </row>
        <row r="145">
          <cell r="D145">
            <v>99.61</v>
          </cell>
        </row>
        <row r="146">
          <cell r="D146">
            <v>99.72</v>
          </cell>
        </row>
        <row r="147">
          <cell r="D147">
            <v>100.39</v>
          </cell>
        </row>
        <row r="148">
          <cell r="D148">
            <v>100.84</v>
          </cell>
        </row>
        <row r="149">
          <cell r="D149">
            <v>101.59</v>
          </cell>
        </row>
        <row r="150">
          <cell r="D150">
            <v>101.04</v>
          </cell>
        </row>
        <row r="151">
          <cell r="D151">
            <v>101.72</v>
          </cell>
        </row>
        <row r="152">
          <cell r="D152">
            <v>102.32</v>
          </cell>
        </row>
        <row r="153">
          <cell r="D153">
            <v>102.7</v>
          </cell>
        </row>
        <row r="154">
          <cell r="D154">
            <v>103.24</v>
          </cell>
        </row>
        <row r="155">
          <cell r="D155">
            <v>103.52</v>
          </cell>
        </row>
        <row r="156">
          <cell r="D156">
            <v>103.42</v>
          </cell>
        </row>
        <row r="157">
          <cell r="D157">
            <v>104.19</v>
          </cell>
        </row>
        <row r="158">
          <cell r="D158">
            <v>104.45</v>
          </cell>
        </row>
        <row r="159">
          <cell r="D159">
            <v>104.54</v>
          </cell>
        </row>
        <row r="160">
          <cell r="D160">
            <v>105.56</v>
          </cell>
        </row>
        <row r="161">
          <cell r="D161">
            <v>105.83</v>
          </cell>
        </row>
        <row r="162">
          <cell r="D162">
            <v>105.62</v>
          </cell>
        </row>
        <row r="163">
          <cell r="D163">
            <v>106.74</v>
          </cell>
        </row>
        <row r="164">
          <cell r="D164">
            <v>107.16</v>
          </cell>
        </row>
        <row r="165">
          <cell r="D165">
            <v>107.7</v>
          </cell>
        </row>
        <row r="166">
          <cell r="D166">
            <v>107.91</v>
          </cell>
        </row>
      </sheetData>
      <sheetData sheetId="35">
        <row r="7">
          <cell r="D7">
            <v>100.49</v>
          </cell>
        </row>
        <row r="8">
          <cell r="D8">
            <v>102.67</v>
          </cell>
        </row>
        <row r="9">
          <cell r="D9">
            <v>102.93</v>
          </cell>
        </row>
        <row r="10">
          <cell r="D10">
            <v>100.87</v>
          </cell>
        </row>
        <row r="11">
          <cell r="D11">
            <v>99.7</v>
          </cell>
        </row>
        <row r="12">
          <cell r="D12">
            <v>96.09</v>
          </cell>
        </row>
        <row r="13">
          <cell r="D13">
            <v>96.65</v>
          </cell>
        </row>
        <row r="14">
          <cell r="D14">
            <v>95.28</v>
          </cell>
        </row>
        <row r="15">
          <cell r="D15">
            <v>98.84</v>
          </cell>
        </row>
        <row r="16">
          <cell r="D16">
            <v>99.23</v>
          </cell>
        </row>
        <row r="17">
          <cell r="D17">
            <v>96.54</v>
          </cell>
        </row>
        <row r="18">
          <cell r="D18">
            <v>98.69</v>
          </cell>
        </row>
        <row r="19">
          <cell r="D19">
            <v>99.43</v>
          </cell>
        </row>
        <row r="20">
          <cell r="D20">
            <v>99.77</v>
          </cell>
        </row>
        <row r="21">
          <cell r="D21">
            <v>96.91</v>
          </cell>
        </row>
        <row r="22">
          <cell r="D22">
            <v>93.1</v>
          </cell>
        </row>
        <row r="23">
          <cell r="D23">
            <v>93.38</v>
          </cell>
        </row>
        <row r="24">
          <cell r="D24">
            <v>93</v>
          </cell>
        </row>
        <row r="25">
          <cell r="D25">
            <v>92.26</v>
          </cell>
        </row>
        <row r="26">
          <cell r="D26">
            <v>94.44</v>
          </cell>
        </row>
        <row r="27">
          <cell r="D27">
            <v>94.26</v>
          </cell>
        </row>
        <row r="28">
          <cell r="D28">
            <v>94.49</v>
          </cell>
        </row>
        <row r="29">
          <cell r="D29">
            <v>94.36</v>
          </cell>
        </row>
        <row r="30">
          <cell r="D30">
            <v>95.97</v>
          </cell>
        </row>
        <row r="31">
          <cell r="D31">
            <v>96.72</v>
          </cell>
        </row>
        <row r="32">
          <cell r="D32">
            <v>96.47</v>
          </cell>
        </row>
        <row r="33">
          <cell r="D33">
            <v>93.65</v>
          </cell>
        </row>
        <row r="34">
          <cell r="D34">
            <v>93.66</v>
          </cell>
        </row>
        <row r="35">
          <cell r="D35">
            <v>95.28</v>
          </cell>
        </row>
        <row r="36">
          <cell r="D36">
            <v>94.6</v>
          </cell>
        </row>
        <row r="37">
          <cell r="D37">
            <v>97.04</v>
          </cell>
        </row>
        <row r="38">
          <cell r="D38">
            <v>96.9</v>
          </cell>
        </row>
        <row r="39">
          <cell r="D39">
            <v>96.22</v>
          </cell>
        </row>
        <row r="40">
          <cell r="D40">
            <v>94.72</v>
          </cell>
        </row>
        <row r="41">
          <cell r="D41">
            <v>94.41</v>
          </cell>
        </row>
        <row r="42">
          <cell r="D42">
            <v>92.85</v>
          </cell>
        </row>
        <row r="43">
          <cell r="D43">
            <v>89.35</v>
          </cell>
        </row>
        <row r="44">
          <cell r="D44">
            <v>88.36</v>
          </cell>
        </row>
        <row r="45">
          <cell r="D45">
            <v>90.25</v>
          </cell>
        </row>
        <row r="46">
          <cell r="D46">
            <v>91.7</v>
          </cell>
        </row>
        <row r="47">
          <cell r="D47">
            <v>93.71</v>
          </cell>
        </row>
        <row r="48">
          <cell r="D48">
            <v>91.66</v>
          </cell>
        </row>
        <row r="49">
          <cell r="D49">
            <v>89.13</v>
          </cell>
        </row>
        <row r="50">
          <cell r="D50">
            <v>86.69</v>
          </cell>
        </row>
        <row r="51">
          <cell r="D51">
            <v>88.03</v>
          </cell>
        </row>
        <row r="52">
          <cell r="D52">
            <v>87.91</v>
          </cell>
        </row>
        <row r="53">
          <cell r="D53">
            <v>85.08</v>
          </cell>
        </row>
        <row r="54">
          <cell r="D54">
            <v>82.94</v>
          </cell>
        </row>
        <row r="55">
          <cell r="D55">
            <v>82.41</v>
          </cell>
        </row>
        <row r="56">
          <cell r="D56">
            <v>83.27</v>
          </cell>
        </row>
        <row r="57">
          <cell r="D57">
            <v>85.29</v>
          </cell>
        </row>
        <row r="58">
          <cell r="D58">
            <v>85.38</v>
          </cell>
        </row>
        <row r="59">
          <cell r="D59">
            <v>85.03</v>
          </cell>
        </row>
        <row r="60">
          <cell r="D60">
            <v>84.16</v>
          </cell>
        </row>
        <row r="61">
          <cell r="D61">
            <v>85.4</v>
          </cell>
        </row>
        <row r="62">
          <cell r="D62">
            <v>84.67</v>
          </cell>
        </row>
        <row r="63">
          <cell r="D63">
            <v>84.33</v>
          </cell>
        </row>
        <row r="64">
          <cell r="D64">
            <v>84.46</v>
          </cell>
        </row>
        <row r="65">
          <cell r="D65">
            <v>89.63</v>
          </cell>
        </row>
        <row r="66">
          <cell r="D66">
            <v>91.43</v>
          </cell>
        </row>
        <row r="67">
          <cell r="D67">
            <v>92.3</v>
          </cell>
        </row>
        <row r="68">
          <cell r="D68">
            <v>92</v>
          </cell>
        </row>
        <row r="69">
          <cell r="D69">
            <v>92.65</v>
          </cell>
        </row>
        <row r="70">
          <cell r="D70">
            <v>91.63</v>
          </cell>
        </row>
        <row r="71">
          <cell r="D71">
            <v>92.27</v>
          </cell>
        </row>
        <row r="72">
          <cell r="D72">
            <v>92.26</v>
          </cell>
        </row>
        <row r="73">
          <cell r="D73">
            <v>93.8</v>
          </cell>
        </row>
        <row r="74">
          <cell r="D74">
            <v>95.84</v>
          </cell>
        </row>
        <row r="75">
          <cell r="D75">
            <v>95.28</v>
          </cell>
        </row>
        <row r="76">
          <cell r="D76">
            <v>97.64</v>
          </cell>
        </row>
        <row r="77">
          <cell r="D77">
            <v>98.67</v>
          </cell>
        </row>
        <row r="78">
          <cell r="D78">
            <v>99.08</v>
          </cell>
        </row>
        <row r="79">
          <cell r="D79">
            <v>98.44</v>
          </cell>
        </row>
        <row r="80">
          <cell r="D80">
            <v>97.66</v>
          </cell>
        </row>
        <row r="81">
          <cell r="D81">
            <v>97.1</v>
          </cell>
        </row>
        <row r="82">
          <cell r="D82">
            <v>97.31</v>
          </cell>
        </row>
        <row r="83">
          <cell r="D83">
            <v>99.78</v>
          </cell>
        </row>
        <row r="84">
          <cell r="D84">
            <v>101.63</v>
          </cell>
        </row>
        <row r="85">
          <cell r="D85">
            <v>98.76</v>
          </cell>
        </row>
        <row r="86">
          <cell r="D86">
            <v>97.34</v>
          </cell>
        </row>
        <row r="87">
          <cell r="D87">
            <v>99.72</v>
          </cell>
        </row>
        <row r="88">
          <cell r="D88">
            <v>100.58</v>
          </cell>
        </row>
        <row r="89">
          <cell r="D89">
            <v>100.34</v>
          </cell>
        </row>
        <row r="90">
          <cell r="D90">
            <v>100.02</v>
          </cell>
        </row>
        <row r="91">
          <cell r="D91">
            <v>98.27</v>
          </cell>
        </row>
        <row r="92">
          <cell r="D92">
            <v>99</v>
          </cell>
        </row>
        <row r="93">
          <cell r="D93">
            <v>101.05</v>
          </cell>
        </row>
        <row r="94">
          <cell r="D94">
            <v>100.93</v>
          </cell>
        </row>
        <row r="95">
          <cell r="D95">
            <v>100.92</v>
          </cell>
        </row>
        <row r="96">
          <cell r="D96">
            <v>99.97</v>
          </cell>
        </row>
        <row r="97">
          <cell r="D97">
            <v>100.05</v>
          </cell>
        </row>
        <row r="98">
          <cell r="D98">
            <v>99.32</v>
          </cell>
        </row>
        <row r="99">
          <cell r="D99">
            <v>99.99</v>
          </cell>
        </row>
        <row r="100">
          <cell r="D100">
            <v>100.31</v>
          </cell>
        </row>
        <row r="101">
          <cell r="D101">
            <v>105.32</v>
          </cell>
        </row>
        <row r="102">
          <cell r="D102">
            <v>106.14</v>
          </cell>
        </row>
        <row r="103">
          <cell r="D103">
            <v>105.43</v>
          </cell>
        </row>
        <row r="104">
          <cell r="D104">
            <v>104.2</v>
          </cell>
        </row>
        <row r="105">
          <cell r="D105">
            <v>102.85</v>
          </cell>
        </row>
        <row r="106">
          <cell r="D106">
            <v>102.71</v>
          </cell>
        </row>
        <row r="107">
          <cell r="D107">
            <v>101.83</v>
          </cell>
        </row>
        <row r="108">
          <cell r="D108">
            <v>104.07</v>
          </cell>
        </row>
        <row r="109">
          <cell r="D109">
            <v>108.54</v>
          </cell>
        </row>
        <row r="110">
          <cell r="D110">
            <v>110.36</v>
          </cell>
        </row>
        <row r="111">
          <cell r="D111">
            <v>111.31</v>
          </cell>
        </row>
        <row r="112">
          <cell r="D112">
            <v>113.16</v>
          </cell>
        </row>
        <row r="113">
          <cell r="D113">
            <v>113.86</v>
          </cell>
        </row>
        <row r="114">
          <cell r="D114">
            <v>116.98</v>
          </cell>
        </row>
        <row r="115">
          <cell r="D115">
            <v>118.3</v>
          </cell>
        </row>
        <row r="116">
          <cell r="D116">
            <v>122.48</v>
          </cell>
        </row>
        <row r="117">
          <cell r="D117">
            <v>127.6</v>
          </cell>
        </row>
        <row r="118">
          <cell r="D118">
            <v>128.81</v>
          </cell>
        </row>
        <row r="119">
          <cell r="D119">
            <v>136.86000000000001</v>
          </cell>
        </row>
        <row r="120">
          <cell r="D120">
            <v>135.71</v>
          </cell>
        </row>
        <row r="121">
          <cell r="D121">
            <v>138.24</v>
          </cell>
        </row>
        <row r="122">
          <cell r="D122">
            <v>142</v>
          </cell>
        </row>
        <row r="123">
          <cell r="D123">
            <v>141.72999999999999</v>
          </cell>
        </row>
        <row r="124">
          <cell r="D124">
            <v>149.25</v>
          </cell>
        </row>
        <row r="125">
          <cell r="D125">
            <v>149.41999999999999</v>
          </cell>
        </row>
        <row r="126">
          <cell r="D126">
            <v>153.86000000000001</v>
          </cell>
        </row>
        <row r="127">
          <cell r="D127">
            <v>153.97999999999999</v>
          </cell>
        </row>
        <row r="128">
          <cell r="D128">
            <v>157.82</v>
          </cell>
        </row>
        <row r="129">
          <cell r="D129">
            <v>159.33000000000001</v>
          </cell>
        </row>
        <row r="130">
          <cell r="D130">
            <v>162.62</v>
          </cell>
        </row>
        <row r="131">
          <cell r="D131">
            <v>163.66</v>
          </cell>
        </row>
        <row r="132">
          <cell r="D132">
            <v>165.52</v>
          </cell>
        </row>
        <row r="133">
          <cell r="D133">
            <v>167.32</v>
          </cell>
        </row>
        <row r="134">
          <cell r="D134">
            <v>166.44</v>
          </cell>
        </row>
        <row r="135">
          <cell r="D135">
            <v>166.22</v>
          </cell>
        </row>
        <row r="136">
          <cell r="D136">
            <v>169.71</v>
          </cell>
        </row>
        <row r="137">
          <cell r="D137">
            <v>169.64</v>
          </cell>
        </row>
        <row r="138">
          <cell r="D138">
            <v>158.53</v>
          </cell>
        </row>
        <row r="139">
          <cell r="D139">
            <v>158.61000000000001</v>
          </cell>
        </row>
        <row r="140">
          <cell r="D140">
            <v>155.31</v>
          </cell>
        </row>
        <row r="141">
          <cell r="D141">
            <v>156.33000000000001</v>
          </cell>
        </row>
        <row r="142">
          <cell r="D142">
            <v>155.68</v>
          </cell>
        </row>
        <row r="143">
          <cell r="D143">
            <v>148.91999999999999</v>
          </cell>
        </row>
        <row r="144">
          <cell r="D144">
            <v>149.82</v>
          </cell>
        </row>
        <row r="145">
          <cell r="D145">
            <v>152.01</v>
          </cell>
        </row>
        <row r="146">
          <cell r="D146">
            <v>155.32</v>
          </cell>
        </row>
        <row r="147">
          <cell r="D147">
            <v>158.29</v>
          </cell>
        </row>
        <row r="148">
          <cell r="D148">
            <v>159.88</v>
          </cell>
        </row>
        <row r="149">
          <cell r="D149">
            <v>158.19999999999999</v>
          </cell>
        </row>
        <row r="150">
          <cell r="D150">
            <v>159.24</v>
          </cell>
        </row>
        <row r="151">
          <cell r="D151">
            <v>160.57</v>
          </cell>
        </row>
        <row r="152">
          <cell r="D152">
            <v>165.26</v>
          </cell>
        </row>
        <row r="153">
          <cell r="D153">
            <v>170.14</v>
          </cell>
        </row>
        <row r="154">
          <cell r="D154">
            <v>175.31</v>
          </cell>
        </row>
        <row r="155">
          <cell r="D155">
            <v>176.52</v>
          </cell>
        </row>
        <row r="156">
          <cell r="D156">
            <v>173.72</v>
          </cell>
        </row>
        <row r="157">
          <cell r="D157">
            <v>173.99</v>
          </cell>
        </row>
        <row r="158">
          <cell r="D158">
            <v>169.25</v>
          </cell>
        </row>
        <row r="159">
          <cell r="D159">
            <v>171.21</v>
          </cell>
        </row>
        <row r="160">
          <cell r="D160">
            <v>176.76</v>
          </cell>
        </row>
        <row r="161">
          <cell r="D161">
            <v>176.7</v>
          </cell>
        </row>
        <row r="162">
          <cell r="D162">
            <v>177</v>
          </cell>
        </row>
        <row r="163">
          <cell r="D163">
            <v>180.98</v>
          </cell>
        </row>
        <row r="164">
          <cell r="D164">
            <v>179.5</v>
          </cell>
        </row>
        <row r="165">
          <cell r="D165">
            <v>180.18</v>
          </cell>
        </row>
        <row r="166">
          <cell r="D166">
            <v>178.6</v>
          </cell>
        </row>
      </sheetData>
      <sheetData sheetId="36">
        <row r="7">
          <cell r="D7">
            <v>118.95</v>
          </cell>
        </row>
        <row r="8">
          <cell r="D8">
            <v>123.75</v>
          </cell>
        </row>
        <row r="9">
          <cell r="D9">
            <v>124.5</v>
          </cell>
        </row>
        <row r="10">
          <cell r="D10">
            <v>121.66</v>
          </cell>
        </row>
        <row r="11">
          <cell r="D11">
            <v>117.03</v>
          </cell>
        </row>
        <row r="12">
          <cell r="D12">
            <v>110.29</v>
          </cell>
        </row>
        <row r="13">
          <cell r="D13">
            <v>112.16</v>
          </cell>
        </row>
        <row r="14">
          <cell r="D14">
            <v>110.19</v>
          </cell>
        </row>
        <row r="15">
          <cell r="D15">
            <v>117.66</v>
          </cell>
        </row>
        <row r="16">
          <cell r="D16">
            <v>118.1</v>
          </cell>
        </row>
        <row r="17">
          <cell r="D17">
            <v>113.25</v>
          </cell>
        </row>
        <row r="18">
          <cell r="D18">
            <v>116.83</v>
          </cell>
        </row>
        <row r="19">
          <cell r="D19">
            <v>118.35</v>
          </cell>
        </row>
        <row r="20">
          <cell r="D20">
            <v>118.81</v>
          </cell>
        </row>
        <row r="21">
          <cell r="D21">
            <v>113.12</v>
          </cell>
        </row>
        <row r="22">
          <cell r="D22">
            <v>106.72</v>
          </cell>
        </row>
        <row r="23">
          <cell r="D23">
            <v>106.86</v>
          </cell>
        </row>
        <row r="24">
          <cell r="D24">
            <v>104.13</v>
          </cell>
        </row>
        <row r="25">
          <cell r="D25">
            <v>102.67</v>
          </cell>
        </row>
        <row r="26">
          <cell r="D26">
            <v>106.73</v>
          </cell>
        </row>
        <row r="27">
          <cell r="D27">
            <v>106.47</v>
          </cell>
        </row>
        <row r="28">
          <cell r="D28">
            <v>106.68</v>
          </cell>
        </row>
        <row r="29">
          <cell r="D29">
            <v>105.28</v>
          </cell>
        </row>
        <row r="30">
          <cell r="D30">
            <v>107.47</v>
          </cell>
        </row>
        <row r="31">
          <cell r="D31">
            <v>108.75</v>
          </cell>
        </row>
        <row r="32">
          <cell r="D32">
            <v>107.16</v>
          </cell>
        </row>
        <row r="33">
          <cell r="D33">
            <v>100.71</v>
          </cell>
        </row>
        <row r="34">
          <cell r="D34">
            <v>100.79</v>
          </cell>
        </row>
        <row r="35">
          <cell r="D35">
            <v>103.68</v>
          </cell>
        </row>
        <row r="36">
          <cell r="D36">
            <v>102.39</v>
          </cell>
        </row>
        <row r="37">
          <cell r="D37">
            <v>106.45</v>
          </cell>
        </row>
        <row r="38">
          <cell r="D38">
            <v>105.31</v>
          </cell>
        </row>
        <row r="39">
          <cell r="D39">
            <v>103.49</v>
          </cell>
        </row>
        <row r="40">
          <cell r="D40">
            <v>101.05</v>
          </cell>
        </row>
        <row r="41">
          <cell r="D41">
            <v>100</v>
          </cell>
        </row>
        <row r="42">
          <cell r="D42">
            <v>96.34</v>
          </cell>
        </row>
        <row r="43">
          <cell r="D43">
            <v>88.29</v>
          </cell>
        </row>
        <row r="44">
          <cell r="D44">
            <v>86.45</v>
          </cell>
        </row>
        <row r="45">
          <cell r="D45">
            <v>89.26</v>
          </cell>
        </row>
        <row r="46">
          <cell r="D46">
            <v>90.32</v>
          </cell>
        </row>
        <row r="47">
          <cell r="D47">
            <v>94.19</v>
          </cell>
        </row>
        <row r="48">
          <cell r="D48">
            <v>87.91</v>
          </cell>
        </row>
        <row r="49">
          <cell r="D49">
            <v>82.52</v>
          </cell>
        </row>
        <row r="50">
          <cell r="D50">
            <v>78.069999999999993</v>
          </cell>
        </row>
        <row r="51">
          <cell r="D51">
            <v>79.64</v>
          </cell>
        </row>
        <row r="52">
          <cell r="D52">
            <v>79.61</v>
          </cell>
        </row>
        <row r="53">
          <cell r="D53">
            <v>73.849999999999994</v>
          </cell>
        </row>
        <row r="54">
          <cell r="D54">
            <v>71.180000000000007</v>
          </cell>
        </row>
        <row r="55">
          <cell r="D55">
            <v>69.61</v>
          </cell>
        </row>
        <row r="56">
          <cell r="D56">
            <v>71.58</v>
          </cell>
        </row>
        <row r="57">
          <cell r="D57">
            <v>76.349999999999994</v>
          </cell>
        </row>
        <row r="58">
          <cell r="D58">
            <v>75.430000000000007</v>
          </cell>
        </row>
        <row r="59">
          <cell r="D59">
            <v>74.14</v>
          </cell>
        </row>
        <row r="60">
          <cell r="D60">
            <v>72.97</v>
          </cell>
        </row>
        <row r="61">
          <cell r="D61">
            <v>75.95</v>
          </cell>
        </row>
        <row r="62">
          <cell r="D62">
            <v>75.09</v>
          </cell>
        </row>
        <row r="63">
          <cell r="D63">
            <v>73.900000000000006</v>
          </cell>
        </row>
        <row r="64">
          <cell r="D64">
            <v>74.84</v>
          </cell>
        </row>
        <row r="65">
          <cell r="D65">
            <v>84.33</v>
          </cell>
        </row>
        <row r="66">
          <cell r="D66">
            <v>87.38</v>
          </cell>
        </row>
        <row r="67">
          <cell r="D67">
            <v>88.93</v>
          </cell>
        </row>
        <row r="68">
          <cell r="D68">
            <v>88.51</v>
          </cell>
        </row>
        <row r="69">
          <cell r="D69">
            <v>89.08</v>
          </cell>
        </row>
        <row r="70">
          <cell r="D70">
            <v>86.64</v>
          </cell>
        </row>
        <row r="71">
          <cell r="D71">
            <v>87</v>
          </cell>
        </row>
        <row r="72">
          <cell r="D72">
            <v>87.21</v>
          </cell>
        </row>
        <row r="73">
          <cell r="D73">
            <v>90.32</v>
          </cell>
        </row>
        <row r="74">
          <cell r="D74">
            <v>94.97</v>
          </cell>
        </row>
        <row r="75">
          <cell r="D75">
            <v>93.93</v>
          </cell>
        </row>
        <row r="76">
          <cell r="D76">
            <v>97.43</v>
          </cell>
        </row>
        <row r="77">
          <cell r="D77">
            <v>98.85</v>
          </cell>
        </row>
        <row r="78">
          <cell r="D78">
            <v>99.01</v>
          </cell>
        </row>
        <row r="79">
          <cell r="D79">
            <v>98.11</v>
          </cell>
        </row>
        <row r="80">
          <cell r="D80">
            <v>96.34</v>
          </cell>
        </row>
        <row r="81">
          <cell r="D81">
            <v>94.85</v>
          </cell>
        </row>
        <row r="82">
          <cell r="D82">
            <v>95.22</v>
          </cell>
        </row>
        <row r="83">
          <cell r="D83">
            <v>99.11</v>
          </cell>
        </row>
        <row r="84">
          <cell r="D84">
            <v>102.38</v>
          </cell>
        </row>
        <row r="85">
          <cell r="D85">
            <v>96.07</v>
          </cell>
        </row>
        <row r="86">
          <cell r="D86">
            <v>92.91</v>
          </cell>
        </row>
        <row r="87">
          <cell r="D87">
            <v>96.41</v>
          </cell>
        </row>
        <row r="88">
          <cell r="D88">
            <v>98.8</v>
          </cell>
        </row>
        <row r="89">
          <cell r="D89">
            <v>98.37</v>
          </cell>
        </row>
        <row r="90">
          <cell r="D90">
            <v>98.48</v>
          </cell>
        </row>
        <row r="91">
          <cell r="D91">
            <v>95.3</v>
          </cell>
        </row>
        <row r="92">
          <cell r="D92">
            <v>97.34</v>
          </cell>
        </row>
        <row r="93">
          <cell r="D93">
            <v>101.17</v>
          </cell>
        </row>
        <row r="94">
          <cell r="D94">
            <v>100.8</v>
          </cell>
        </row>
        <row r="95">
          <cell r="D95">
            <v>97.74</v>
          </cell>
        </row>
        <row r="96">
          <cell r="D96">
            <v>96.16</v>
          </cell>
        </row>
        <row r="97">
          <cell r="D97">
            <v>97.04</v>
          </cell>
        </row>
        <row r="98">
          <cell r="D98">
            <v>96.92</v>
          </cell>
        </row>
        <row r="99">
          <cell r="D99">
            <v>98.26</v>
          </cell>
        </row>
        <row r="100">
          <cell r="D100">
            <v>97.97</v>
          </cell>
        </row>
        <row r="101">
          <cell r="D101">
            <v>106.89</v>
          </cell>
        </row>
        <row r="102">
          <cell r="D102">
            <v>108.28</v>
          </cell>
        </row>
        <row r="103">
          <cell r="D103">
            <v>105.96</v>
          </cell>
        </row>
        <row r="104">
          <cell r="D104">
            <v>103.29</v>
          </cell>
        </row>
        <row r="105">
          <cell r="D105">
            <v>99.85</v>
          </cell>
        </row>
        <row r="106">
          <cell r="D106">
            <v>99.4</v>
          </cell>
        </row>
        <row r="107">
          <cell r="D107">
            <v>99.23</v>
          </cell>
        </row>
        <row r="108">
          <cell r="D108">
            <v>104.18</v>
          </cell>
        </row>
        <row r="109">
          <cell r="D109">
            <v>112.95</v>
          </cell>
        </row>
        <row r="110">
          <cell r="D110">
            <v>116.4</v>
          </cell>
        </row>
        <row r="111">
          <cell r="D111">
            <v>117.92</v>
          </cell>
        </row>
        <row r="112">
          <cell r="D112">
            <v>120.81</v>
          </cell>
        </row>
        <row r="113">
          <cell r="D113">
            <v>122.56</v>
          </cell>
        </row>
        <row r="114">
          <cell r="D114">
            <v>128.38</v>
          </cell>
        </row>
        <row r="115">
          <cell r="D115">
            <v>130.47</v>
          </cell>
        </row>
        <row r="116">
          <cell r="D116">
            <v>137.86000000000001</v>
          </cell>
        </row>
        <row r="117">
          <cell r="D117">
            <v>146.38</v>
          </cell>
        </row>
        <row r="118">
          <cell r="D118">
            <v>148.1</v>
          </cell>
        </row>
        <row r="119">
          <cell r="D119">
            <v>162.27000000000001</v>
          </cell>
        </row>
        <row r="120">
          <cell r="D120">
            <v>158.28</v>
          </cell>
        </row>
        <row r="121">
          <cell r="D121">
            <v>160.97999999999999</v>
          </cell>
        </row>
        <row r="122">
          <cell r="D122">
            <v>166.32</v>
          </cell>
        </row>
        <row r="123">
          <cell r="D123">
            <v>164.92</v>
          </cell>
        </row>
        <row r="124">
          <cell r="D124">
            <v>177.73</v>
          </cell>
        </row>
        <row r="125">
          <cell r="D125">
            <v>175.93</v>
          </cell>
        </row>
        <row r="126">
          <cell r="D126">
            <v>182.32</v>
          </cell>
        </row>
        <row r="127">
          <cell r="D127">
            <v>181.61</v>
          </cell>
        </row>
        <row r="128">
          <cell r="D128">
            <v>188.14</v>
          </cell>
        </row>
        <row r="129">
          <cell r="D129">
            <v>189.16</v>
          </cell>
        </row>
        <row r="130">
          <cell r="D130">
            <v>192.07</v>
          </cell>
        </row>
        <row r="131">
          <cell r="D131">
            <v>191.62</v>
          </cell>
        </row>
        <row r="132">
          <cell r="D132">
            <v>193.61</v>
          </cell>
        </row>
        <row r="133">
          <cell r="D133">
            <v>190.95</v>
          </cell>
        </row>
        <row r="134">
          <cell r="D134">
            <v>189.9</v>
          </cell>
        </row>
        <row r="135">
          <cell r="D135">
            <v>188.19</v>
          </cell>
        </row>
        <row r="136">
          <cell r="D136">
            <v>191.67</v>
          </cell>
        </row>
        <row r="137">
          <cell r="D137">
            <v>194.04</v>
          </cell>
        </row>
        <row r="138">
          <cell r="D138">
            <v>173.44</v>
          </cell>
        </row>
        <row r="139">
          <cell r="D139">
            <v>175.48</v>
          </cell>
        </row>
        <row r="140">
          <cell r="D140">
            <v>169.8</v>
          </cell>
        </row>
        <row r="141">
          <cell r="D141">
            <v>172.56</v>
          </cell>
        </row>
        <row r="142">
          <cell r="D142">
            <v>170.83</v>
          </cell>
        </row>
        <row r="143">
          <cell r="D143">
            <v>159.5</v>
          </cell>
        </row>
        <row r="144">
          <cell r="D144">
            <v>161.93</v>
          </cell>
        </row>
        <row r="145">
          <cell r="D145">
            <v>165.56</v>
          </cell>
        </row>
        <row r="146">
          <cell r="D146">
            <v>170.69</v>
          </cell>
        </row>
        <row r="147">
          <cell r="D147">
            <v>174.67</v>
          </cell>
        </row>
        <row r="148">
          <cell r="D148">
            <v>176.1</v>
          </cell>
        </row>
        <row r="149">
          <cell r="D149">
            <v>173.67</v>
          </cell>
        </row>
        <row r="150">
          <cell r="D150">
            <v>175.88</v>
          </cell>
        </row>
        <row r="151">
          <cell r="D151">
            <v>176.52</v>
          </cell>
        </row>
        <row r="152">
          <cell r="D152">
            <v>183.99</v>
          </cell>
        </row>
        <row r="153">
          <cell r="D153">
            <v>192.7</v>
          </cell>
        </row>
        <row r="154">
          <cell r="D154">
            <v>205.5</v>
          </cell>
        </row>
        <row r="155">
          <cell r="D155">
            <v>209.4</v>
          </cell>
        </row>
        <row r="156">
          <cell r="D156">
            <v>201.59</v>
          </cell>
        </row>
        <row r="157">
          <cell r="D157">
            <v>198.18</v>
          </cell>
        </row>
        <row r="158">
          <cell r="D158">
            <v>188.29</v>
          </cell>
        </row>
        <row r="159">
          <cell r="D159">
            <v>193</v>
          </cell>
        </row>
        <row r="160">
          <cell r="D160">
            <v>200.94</v>
          </cell>
        </row>
        <row r="161">
          <cell r="D161">
            <v>198.65</v>
          </cell>
        </row>
        <row r="162">
          <cell r="D162">
            <v>198</v>
          </cell>
        </row>
        <row r="163">
          <cell r="D163">
            <v>203.09</v>
          </cell>
        </row>
        <row r="164">
          <cell r="D164">
            <v>201.45</v>
          </cell>
        </row>
        <row r="165">
          <cell r="D165">
            <v>204.43</v>
          </cell>
        </row>
        <row r="166">
          <cell r="D166">
            <v>199.92</v>
          </cell>
        </row>
      </sheetData>
      <sheetData sheetId="37"/>
      <sheetData sheetId="38">
        <row r="9">
          <cell r="A9">
            <v>31413</v>
          </cell>
          <cell r="B9">
            <v>1986</v>
          </cell>
          <cell r="C9" t="str">
            <v>Enero</v>
          </cell>
          <cell r="D9">
            <v>184.8</v>
          </cell>
        </row>
        <row r="10">
          <cell r="A10">
            <v>31444</v>
          </cell>
          <cell r="C10" t="str">
            <v>Febrero</v>
          </cell>
          <cell r="D10">
            <v>186.74</v>
          </cell>
        </row>
        <row r="11">
          <cell r="A11">
            <v>31472</v>
          </cell>
          <cell r="C11" t="str">
            <v>Marzo</v>
          </cell>
          <cell r="D11">
            <v>189.22</v>
          </cell>
        </row>
        <row r="12">
          <cell r="A12">
            <v>31503</v>
          </cell>
          <cell r="C12" t="str">
            <v>Abril</v>
          </cell>
          <cell r="D12">
            <v>189.19</v>
          </cell>
        </row>
        <row r="13">
          <cell r="A13">
            <v>31533</v>
          </cell>
          <cell r="C13" t="str">
            <v>Mayo</v>
          </cell>
          <cell r="D13">
            <v>187.93</v>
          </cell>
        </row>
        <row r="14">
          <cell r="A14">
            <v>31564</v>
          </cell>
          <cell r="C14" t="str">
            <v>Junio</v>
          </cell>
          <cell r="D14">
            <v>188.79</v>
          </cell>
        </row>
        <row r="15">
          <cell r="A15">
            <v>31594</v>
          </cell>
          <cell r="C15" t="str">
            <v>Julio</v>
          </cell>
          <cell r="D15">
            <v>190.36</v>
          </cell>
        </row>
        <row r="16">
          <cell r="A16">
            <v>31625</v>
          </cell>
          <cell r="C16" t="str">
            <v>Agosto</v>
          </cell>
          <cell r="D16">
            <v>194.46</v>
          </cell>
        </row>
        <row r="17">
          <cell r="A17">
            <v>31656</v>
          </cell>
          <cell r="C17" t="str">
            <v>Septiembre</v>
          </cell>
          <cell r="D17">
            <v>198.32</v>
          </cell>
        </row>
        <row r="18">
          <cell r="A18">
            <v>31686</v>
          </cell>
          <cell r="C18" t="str">
            <v>Octubre</v>
          </cell>
          <cell r="D18">
            <v>199.73</v>
          </cell>
        </row>
        <row r="19">
          <cell r="A19">
            <v>31717</v>
          </cell>
          <cell r="C19" t="str">
            <v>Noviembre</v>
          </cell>
          <cell r="D19">
            <v>201.95</v>
          </cell>
        </row>
        <row r="20">
          <cell r="A20">
            <v>31747</v>
          </cell>
          <cell r="C20" t="str">
            <v>Diciembre</v>
          </cell>
          <cell r="D20">
            <v>203.67</v>
          </cell>
        </row>
        <row r="21">
          <cell r="A21">
            <v>31778</v>
          </cell>
          <cell r="B21">
            <v>1987</v>
          </cell>
          <cell r="C21" t="str">
            <v>Enero</v>
          </cell>
          <cell r="D21">
            <v>204.54</v>
          </cell>
        </row>
        <row r="22">
          <cell r="A22">
            <v>31809</v>
          </cell>
          <cell r="C22" t="str">
            <v>Febrero</v>
          </cell>
          <cell r="D22">
            <v>206.01</v>
          </cell>
        </row>
        <row r="23">
          <cell r="A23">
            <v>31837</v>
          </cell>
          <cell r="C23" t="str">
            <v>Marzo</v>
          </cell>
          <cell r="D23">
            <v>207.82</v>
          </cell>
        </row>
        <row r="24">
          <cell r="A24">
            <v>31868</v>
          </cell>
          <cell r="C24" t="str">
            <v>Abril</v>
          </cell>
          <cell r="D24">
            <v>211.49</v>
          </cell>
        </row>
        <row r="25">
          <cell r="A25">
            <v>31898</v>
          </cell>
          <cell r="C25" t="str">
            <v>Mayo</v>
          </cell>
          <cell r="D25">
            <v>212.54</v>
          </cell>
        </row>
        <row r="26">
          <cell r="A26">
            <v>31929</v>
          </cell>
          <cell r="C26" t="str">
            <v>Junio</v>
          </cell>
          <cell r="D26">
            <v>218.18</v>
          </cell>
        </row>
        <row r="27">
          <cell r="A27">
            <v>31959</v>
          </cell>
          <cell r="C27" t="str">
            <v>Julio</v>
          </cell>
          <cell r="D27">
            <v>224.13</v>
          </cell>
        </row>
        <row r="28">
          <cell r="A28">
            <v>31990</v>
          </cell>
          <cell r="C28" t="str">
            <v>Agosto</v>
          </cell>
          <cell r="D28">
            <v>224.58</v>
          </cell>
        </row>
        <row r="29">
          <cell r="A29">
            <v>32021</v>
          </cell>
          <cell r="C29" t="str">
            <v>Septiembre</v>
          </cell>
          <cell r="D29">
            <v>225.15</v>
          </cell>
        </row>
        <row r="30">
          <cell r="A30">
            <v>32051</v>
          </cell>
          <cell r="C30" t="str">
            <v>Octubre</v>
          </cell>
          <cell r="D30">
            <v>229.27</v>
          </cell>
        </row>
        <row r="31">
          <cell r="A31">
            <v>32082</v>
          </cell>
          <cell r="C31" t="str">
            <v>Noviembre</v>
          </cell>
          <cell r="D31">
            <v>233.83</v>
          </cell>
        </row>
        <row r="32">
          <cell r="A32">
            <v>32112</v>
          </cell>
          <cell r="C32" t="str">
            <v>Diciembre</v>
          </cell>
          <cell r="D32">
            <v>235.34</v>
          </cell>
        </row>
        <row r="33">
          <cell r="A33">
            <v>32143</v>
          </cell>
          <cell r="B33">
            <v>1988</v>
          </cell>
          <cell r="C33" t="str">
            <v>Enero</v>
          </cell>
          <cell r="D33">
            <v>243.73</v>
          </cell>
        </row>
        <row r="34">
          <cell r="A34">
            <v>32174</v>
          </cell>
          <cell r="C34" t="str">
            <v>Febrero</v>
          </cell>
          <cell r="D34">
            <v>240</v>
          </cell>
        </row>
        <row r="35">
          <cell r="A35">
            <v>32203</v>
          </cell>
          <cell r="C35" t="str">
            <v>Marzo</v>
          </cell>
          <cell r="D35">
            <v>243.33</v>
          </cell>
        </row>
        <row r="36">
          <cell r="A36">
            <v>32234</v>
          </cell>
          <cell r="C36" t="str">
            <v>Abril</v>
          </cell>
          <cell r="D36">
            <v>241.88</v>
          </cell>
        </row>
        <row r="37">
          <cell r="A37">
            <v>32264</v>
          </cell>
          <cell r="C37" t="str">
            <v>Mayo</v>
          </cell>
          <cell r="D37">
            <v>245.15</v>
          </cell>
        </row>
        <row r="38">
          <cell r="A38">
            <v>32295</v>
          </cell>
          <cell r="C38" t="str">
            <v>Junio</v>
          </cell>
          <cell r="D38">
            <v>248.31</v>
          </cell>
        </row>
        <row r="39">
          <cell r="A39">
            <v>32325</v>
          </cell>
          <cell r="C39" t="str">
            <v>Julio</v>
          </cell>
          <cell r="D39">
            <v>248.32</v>
          </cell>
        </row>
        <row r="40">
          <cell r="A40">
            <v>32356</v>
          </cell>
          <cell r="C40" t="str">
            <v>Agosto</v>
          </cell>
          <cell r="D40">
            <v>245.59</v>
          </cell>
        </row>
        <row r="41">
          <cell r="A41">
            <v>32387</v>
          </cell>
          <cell r="C41" t="str">
            <v>Septiembre</v>
          </cell>
          <cell r="D41">
            <v>245.67</v>
          </cell>
        </row>
        <row r="42">
          <cell r="A42">
            <v>32417</v>
          </cell>
          <cell r="C42" t="str">
            <v>Octubre</v>
          </cell>
          <cell r="D42">
            <v>247.09</v>
          </cell>
        </row>
        <row r="43">
          <cell r="A43">
            <v>32448</v>
          </cell>
          <cell r="C43" t="str">
            <v>Noviembre</v>
          </cell>
          <cell r="D43">
            <v>246.44</v>
          </cell>
        </row>
        <row r="44">
          <cell r="A44">
            <v>32478</v>
          </cell>
          <cell r="C44" t="str">
            <v>Diciembre</v>
          </cell>
          <cell r="D44">
            <v>244.63</v>
          </cell>
        </row>
        <row r="45">
          <cell r="A45">
            <v>32509</v>
          </cell>
          <cell r="B45">
            <v>1989</v>
          </cell>
          <cell r="C45" t="str">
            <v>Enero</v>
          </cell>
          <cell r="D45">
            <v>247.11</v>
          </cell>
        </row>
        <row r="46">
          <cell r="A46">
            <v>32540</v>
          </cell>
          <cell r="C46" t="str">
            <v>Febrero</v>
          </cell>
          <cell r="D46">
            <v>245.84</v>
          </cell>
        </row>
        <row r="47">
          <cell r="A47">
            <v>32568</v>
          </cell>
          <cell r="C47" t="str">
            <v>Marzo</v>
          </cell>
          <cell r="D47">
            <v>249.64</v>
          </cell>
        </row>
        <row r="48">
          <cell r="A48">
            <v>32599</v>
          </cell>
          <cell r="C48" t="str">
            <v>Abril</v>
          </cell>
          <cell r="D48">
            <v>251.36</v>
          </cell>
        </row>
        <row r="49">
          <cell r="A49">
            <v>32629</v>
          </cell>
          <cell r="C49" t="str">
            <v>Mayo</v>
          </cell>
          <cell r="D49">
            <v>252.44</v>
          </cell>
        </row>
        <row r="50">
          <cell r="A50">
            <v>32660</v>
          </cell>
          <cell r="C50" t="str">
            <v>Junio</v>
          </cell>
          <cell r="D50">
            <v>261.66000000000003</v>
          </cell>
        </row>
        <row r="51">
          <cell r="A51">
            <v>32690</v>
          </cell>
          <cell r="C51" t="str">
            <v>Julio</v>
          </cell>
          <cell r="D51">
            <v>272.81</v>
          </cell>
        </row>
        <row r="52">
          <cell r="A52">
            <v>32721</v>
          </cell>
          <cell r="C52" t="str">
            <v>Agosto</v>
          </cell>
          <cell r="D52">
            <v>276.64999999999998</v>
          </cell>
        </row>
        <row r="53">
          <cell r="A53">
            <v>32752</v>
          </cell>
          <cell r="C53" t="str">
            <v>Septiembre</v>
          </cell>
          <cell r="D53">
            <v>280.14999999999998</v>
          </cell>
        </row>
        <row r="54">
          <cell r="A54">
            <v>32782</v>
          </cell>
          <cell r="C54" t="str">
            <v>Octubre</v>
          </cell>
          <cell r="D54">
            <v>282.77999999999997</v>
          </cell>
        </row>
        <row r="55">
          <cell r="A55">
            <v>32813</v>
          </cell>
          <cell r="C55" t="str">
            <v>Noviembre</v>
          </cell>
          <cell r="D55">
            <v>288.42</v>
          </cell>
        </row>
        <row r="56">
          <cell r="A56">
            <v>32843</v>
          </cell>
          <cell r="C56" t="str">
            <v>Diciembre</v>
          </cell>
          <cell r="D56">
            <v>294.58999999999997</v>
          </cell>
        </row>
        <row r="57">
          <cell r="A57">
            <v>32874</v>
          </cell>
          <cell r="B57">
            <v>1990</v>
          </cell>
          <cell r="C57" t="str">
            <v>Enero</v>
          </cell>
          <cell r="D57">
            <v>296.76</v>
          </cell>
        </row>
        <row r="58">
          <cell r="A58">
            <v>32905</v>
          </cell>
          <cell r="C58" t="str">
            <v>Febrero</v>
          </cell>
          <cell r="D58">
            <v>292.45999999999998</v>
          </cell>
        </row>
        <row r="59">
          <cell r="A59">
            <v>32933</v>
          </cell>
          <cell r="C59" t="str">
            <v>Marzo</v>
          </cell>
          <cell r="D59">
            <v>296.66000000000003</v>
          </cell>
        </row>
        <row r="60">
          <cell r="A60">
            <v>32964</v>
          </cell>
          <cell r="C60" t="str">
            <v>Abril</v>
          </cell>
          <cell r="D60">
            <v>296.41000000000003</v>
          </cell>
        </row>
        <row r="61">
          <cell r="A61">
            <v>32994</v>
          </cell>
          <cell r="C61" t="str">
            <v>Mayo</v>
          </cell>
          <cell r="D61">
            <v>296.97000000000003</v>
          </cell>
        </row>
        <row r="62">
          <cell r="A62">
            <v>33025</v>
          </cell>
          <cell r="C62" t="str">
            <v>Junio</v>
          </cell>
          <cell r="D62">
            <v>296.79000000000002</v>
          </cell>
        </row>
        <row r="63">
          <cell r="A63">
            <v>33055</v>
          </cell>
          <cell r="C63" t="str">
            <v>Julio</v>
          </cell>
          <cell r="D63">
            <v>296.67</v>
          </cell>
        </row>
        <row r="64">
          <cell r="A64">
            <v>33086</v>
          </cell>
          <cell r="C64" t="str">
            <v>Agosto</v>
          </cell>
          <cell r="D64">
            <v>303.44</v>
          </cell>
        </row>
        <row r="65">
          <cell r="A65">
            <v>33117</v>
          </cell>
          <cell r="C65" t="str">
            <v>Septiembre</v>
          </cell>
          <cell r="D65">
            <v>308.35000000000002</v>
          </cell>
        </row>
        <row r="66">
          <cell r="A66">
            <v>33147</v>
          </cell>
          <cell r="C66" t="str">
            <v>Octubre</v>
          </cell>
          <cell r="D66">
            <v>312.49</v>
          </cell>
        </row>
        <row r="67">
          <cell r="A67">
            <v>33178</v>
          </cell>
          <cell r="C67" t="str">
            <v>Noviembre</v>
          </cell>
          <cell r="D67">
            <v>326.86</v>
          </cell>
        </row>
        <row r="68">
          <cell r="A68">
            <v>33208</v>
          </cell>
          <cell r="C68" t="str">
            <v>Diciembre</v>
          </cell>
          <cell r="D68">
            <v>334.98</v>
          </cell>
        </row>
        <row r="69">
          <cell r="A69">
            <v>33239</v>
          </cell>
          <cell r="B69">
            <v>1991</v>
          </cell>
          <cell r="C69" t="str">
            <v>Enero</v>
          </cell>
          <cell r="D69">
            <v>337.23</v>
          </cell>
        </row>
        <row r="70">
          <cell r="A70">
            <v>33270</v>
          </cell>
          <cell r="C70" t="str">
            <v>Febrero</v>
          </cell>
          <cell r="D70">
            <v>337.53</v>
          </cell>
        </row>
        <row r="71">
          <cell r="A71">
            <v>33298</v>
          </cell>
          <cell r="C71" t="str">
            <v>Marzo</v>
          </cell>
          <cell r="D71">
            <v>340.24</v>
          </cell>
        </row>
        <row r="72">
          <cell r="A72">
            <v>33329</v>
          </cell>
          <cell r="C72" t="str">
            <v>Abril</v>
          </cell>
          <cell r="D72">
            <v>340.28</v>
          </cell>
        </row>
        <row r="73">
          <cell r="A73">
            <v>33359</v>
          </cell>
          <cell r="C73" t="str">
            <v>Mayo</v>
          </cell>
          <cell r="D73">
            <v>339.95</v>
          </cell>
        </row>
        <row r="74">
          <cell r="A74">
            <v>33390</v>
          </cell>
          <cell r="C74" t="str">
            <v>Junio</v>
          </cell>
          <cell r="D74">
            <v>344.89</v>
          </cell>
        </row>
        <row r="75">
          <cell r="A75">
            <v>33420</v>
          </cell>
          <cell r="C75" t="str">
            <v>Julio</v>
          </cell>
          <cell r="D75">
            <v>348.72</v>
          </cell>
        </row>
        <row r="76">
          <cell r="A76">
            <v>33451</v>
          </cell>
          <cell r="C76" t="str">
            <v>Agosto</v>
          </cell>
          <cell r="D76">
            <v>350.89</v>
          </cell>
        </row>
        <row r="77">
          <cell r="A77">
            <v>33482</v>
          </cell>
          <cell r="C77" t="str">
            <v>Septiembre</v>
          </cell>
          <cell r="D77">
            <v>355.61</v>
          </cell>
        </row>
        <row r="78">
          <cell r="A78">
            <v>33512</v>
          </cell>
          <cell r="C78" t="str">
            <v>Octubre</v>
          </cell>
          <cell r="D78">
            <v>359.06</v>
          </cell>
        </row>
        <row r="79">
          <cell r="A79">
            <v>33543</v>
          </cell>
          <cell r="C79" t="str">
            <v>Noviembre</v>
          </cell>
          <cell r="D79">
            <v>364.26</v>
          </cell>
        </row>
        <row r="80">
          <cell r="A80">
            <v>33573</v>
          </cell>
          <cell r="C80" t="str">
            <v>Diciembre</v>
          </cell>
          <cell r="D80">
            <v>371.93</v>
          </cell>
        </row>
        <row r="81">
          <cell r="A81">
            <v>33604</v>
          </cell>
          <cell r="B81">
            <v>1992</v>
          </cell>
          <cell r="C81" t="str">
            <v>Enero</v>
          </cell>
          <cell r="D81">
            <v>369.75</v>
          </cell>
        </row>
        <row r="82">
          <cell r="A82">
            <v>33635</v>
          </cell>
          <cell r="C82" t="str">
            <v>Febrero</v>
          </cell>
          <cell r="D82">
            <v>347.86</v>
          </cell>
        </row>
        <row r="83">
          <cell r="A83">
            <v>33664</v>
          </cell>
          <cell r="C83" t="str">
            <v>Marzo</v>
          </cell>
          <cell r="D83">
            <v>348.34</v>
          </cell>
        </row>
        <row r="84">
          <cell r="A84">
            <v>33695</v>
          </cell>
          <cell r="C84" t="str">
            <v>Abril</v>
          </cell>
          <cell r="D84">
            <v>346.3</v>
          </cell>
        </row>
        <row r="85">
          <cell r="A85">
            <v>33725</v>
          </cell>
          <cell r="C85" t="str">
            <v>Mayo</v>
          </cell>
          <cell r="D85">
            <v>346.56</v>
          </cell>
        </row>
        <row r="86">
          <cell r="A86">
            <v>33756</v>
          </cell>
          <cell r="C86" t="str">
            <v>Junio</v>
          </cell>
          <cell r="D86">
            <v>355</v>
          </cell>
        </row>
        <row r="87">
          <cell r="A87">
            <v>33786</v>
          </cell>
          <cell r="C87" t="str">
            <v>Julio</v>
          </cell>
          <cell r="D87">
            <v>361.25</v>
          </cell>
        </row>
        <row r="88">
          <cell r="A88">
            <v>33817</v>
          </cell>
          <cell r="C88" t="str">
            <v>Agosto</v>
          </cell>
          <cell r="D88">
            <v>368.86</v>
          </cell>
        </row>
        <row r="89">
          <cell r="A89">
            <v>33848</v>
          </cell>
          <cell r="C89" t="str">
            <v>Septiembre</v>
          </cell>
          <cell r="D89">
            <v>376.04</v>
          </cell>
        </row>
        <row r="90">
          <cell r="A90">
            <v>33878</v>
          </cell>
          <cell r="C90" t="str">
            <v>Octubre</v>
          </cell>
          <cell r="D90">
            <v>373.1</v>
          </cell>
        </row>
        <row r="91">
          <cell r="A91">
            <v>33909</v>
          </cell>
          <cell r="C91" t="str">
            <v>Noviembre</v>
          </cell>
          <cell r="D91">
            <v>377.63</v>
          </cell>
        </row>
        <row r="92">
          <cell r="A92">
            <v>33939</v>
          </cell>
          <cell r="C92" t="str">
            <v>Diciembre</v>
          </cell>
          <cell r="D92">
            <v>380.22</v>
          </cell>
        </row>
        <row r="93">
          <cell r="A93">
            <v>33970</v>
          </cell>
          <cell r="B93">
            <v>1993</v>
          </cell>
          <cell r="C93" t="str">
            <v>Enero</v>
          </cell>
          <cell r="D93">
            <v>383.93</v>
          </cell>
        </row>
        <row r="94">
          <cell r="A94">
            <v>34001</v>
          </cell>
          <cell r="C94" t="str">
            <v>Febrero</v>
          </cell>
          <cell r="D94">
            <v>387.91</v>
          </cell>
        </row>
        <row r="95">
          <cell r="A95">
            <v>34029</v>
          </cell>
          <cell r="C95" t="str">
            <v>Marzo</v>
          </cell>
          <cell r="D95">
            <v>397.22</v>
          </cell>
        </row>
        <row r="96">
          <cell r="A96">
            <v>34060</v>
          </cell>
          <cell r="C96" t="str">
            <v>Abril</v>
          </cell>
          <cell r="D96">
            <v>401.19</v>
          </cell>
        </row>
        <row r="97">
          <cell r="A97">
            <v>34090</v>
          </cell>
          <cell r="C97" t="str">
            <v>Mayo</v>
          </cell>
          <cell r="D97">
            <v>404.98</v>
          </cell>
        </row>
        <row r="98">
          <cell r="A98">
            <v>34121</v>
          </cell>
          <cell r="C98" t="str">
            <v>Junio</v>
          </cell>
          <cell r="D98">
            <v>403.3</v>
          </cell>
        </row>
        <row r="99">
          <cell r="A99">
            <v>34151</v>
          </cell>
          <cell r="C99" t="str">
            <v>Julio</v>
          </cell>
          <cell r="D99">
            <v>404.79</v>
          </cell>
        </row>
        <row r="100">
          <cell r="A100">
            <v>34182</v>
          </cell>
          <cell r="C100" t="str">
            <v>Agosto</v>
          </cell>
          <cell r="D100">
            <v>407.66</v>
          </cell>
        </row>
        <row r="101">
          <cell r="A101">
            <v>34213</v>
          </cell>
          <cell r="C101" t="str">
            <v>Septiembre</v>
          </cell>
          <cell r="D101">
            <v>408.19</v>
          </cell>
        </row>
        <row r="102">
          <cell r="A102">
            <v>34243</v>
          </cell>
          <cell r="C102" t="str">
            <v>Octubre</v>
          </cell>
          <cell r="D102">
            <v>412.59</v>
          </cell>
        </row>
        <row r="103">
          <cell r="A103">
            <v>34274</v>
          </cell>
          <cell r="C103" t="str">
            <v>Noviembre</v>
          </cell>
          <cell r="D103">
            <v>412.5</v>
          </cell>
        </row>
        <row r="104">
          <cell r="A104">
            <v>34304</v>
          </cell>
          <cell r="C104" t="str">
            <v>Diciembre</v>
          </cell>
          <cell r="D104">
            <v>425.73</v>
          </cell>
        </row>
        <row r="105">
          <cell r="A105">
            <v>34335</v>
          </cell>
          <cell r="B105">
            <v>1994</v>
          </cell>
          <cell r="C105" t="str">
            <v>Enero</v>
          </cell>
          <cell r="D105">
            <v>430.45</v>
          </cell>
        </row>
        <row r="106">
          <cell r="A106">
            <v>34366</v>
          </cell>
          <cell r="C106" t="str">
            <v>Febrero</v>
          </cell>
          <cell r="D106">
            <v>428.69</v>
          </cell>
        </row>
        <row r="107">
          <cell r="A107">
            <v>34394</v>
          </cell>
          <cell r="C107" t="str">
            <v>Marzo</v>
          </cell>
          <cell r="D107">
            <v>430.45</v>
          </cell>
        </row>
        <row r="108">
          <cell r="A108">
            <v>34425</v>
          </cell>
          <cell r="C108" t="str">
            <v>Abril</v>
          </cell>
          <cell r="D108">
            <v>424.47</v>
          </cell>
        </row>
        <row r="109">
          <cell r="A109">
            <v>34455</v>
          </cell>
          <cell r="C109" t="str">
            <v>Mayo</v>
          </cell>
          <cell r="D109">
            <v>424.7</v>
          </cell>
        </row>
        <row r="110">
          <cell r="A110">
            <v>34486</v>
          </cell>
          <cell r="C110" t="str">
            <v>Junio</v>
          </cell>
          <cell r="D110">
            <v>420.68</v>
          </cell>
        </row>
        <row r="111">
          <cell r="A111">
            <v>34516</v>
          </cell>
          <cell r="C111" t="str">
            <v>Julio</v>
          </cell>
          <cell r="D111">
            <v>420.49</v>
          </cell>
        </row>
        <row r="112">
          <cell r="A112">
            <v>34547</v>
          </cell>
          <cell r="C112" t="str">
            <v>Agosto</v>
          </cell>
          <cell r="D112">
            <v>419.43</v>
          </cell>
        </row>
        <row r="113">
          <cell r="A113">
            <v>34578</v>
          </cell>
          <cell r="C113" t="str">
            <v>Septiembre</v>
          </cell>
          <cell r="D113">
            <v>414.87</v>
          </cell>
        </row>
        <row r="114">
          <cell r="A114">
            <v>34608</v>
          </cell>
          <cell r="C114" t="str">
            <v>Octubre</v>
          </cell>
          <cell r="D114">
            <v>412.21</v>
          </cell>
        </row>
        <row r="115">
          <cell r="A115">
            <v>34639</v>
          </cell>
          <cell r="C115" t="str">
            <v>Noviembre</v>
          </cell>
          <cell r="D115">
            <v>413.45</v>
          </cell>
        </row>
        <row r="116">
          <cell r="A116">
            <v>34669</v>
          </cell>
          <cell r="C116" t="str">
            <v>Diciembre</v>
          </cell>
          <cell r="D116">
            <v>402.23</v>
          </cell>
        </row>
        <row r="117">
          <cell r="A117">
            <v>34700</v>
          </cell>
          <cell r="B117">
            <v>1995</v>
          </cell>
          <cell r="C117" t="str">
            <v>Enero</v>
          </cell>
          <cell r="D117">
            <v>405.78</v>
          </cell>
        </row>
        <row r="118">
          <cell r="A118">
            <v>34731</v>
          </cell>
          <cell r="C118" t="str">
            <v>Febrero</v>
          </cell>
          <cell r="D118">
            <v>412.14</v>
          </cell>
        </row>
        <row r="119">
          <cell r="A119">
            <v>34759</v>
          </cell>
          <cell r="C119" t="str">
            <v>Marzo</v>
          </cell>
          <cell r="D119">
            <v>410.46</v>
          </cell>
        </row>
        <row r="120">
          <cell r="A120">
            <v>34790</v>
          </cell>
          <cell r="C120" t="str">
            <v>Abril</v>
          </cell>
          <cell r="D120">
            <v>394.33</v>
          </cell>
        </row>
        <row r="121">
          <cell r="A121">
            <v>34820</v>
          </cell>
          <cell r="C121" t="str">
            <v>Mayo</v>
          </cell>
          <cell r="D121">
            <v>377.17</v>
          </cell>
        </row>
        <row r="122">
          <cell r="A122">
            <v>34851</v>
          </cell>
          <cell r="C122" t="str">
            <v>Junio</v>
          </cell>
          <cell r="D122">
            <v>373.59</v>
          </cell>
        </row>
        <row r="123">
          <cell r="A123">
            <v>34881</v>
          </cell>
          <cell r="C123" t="str">
            <v>Julio</v>
          </cell>
          <cell r="D123">
            <v>378.07</v>
          </cell>
        </row>
        <row r="124">
          <cell r="A124">
            <v>34912</v>
          </cell>
          <cell r="C124" t="str">
            <v>Agosto</v>
          </cell>
          <cell r="D124">
            <v>387.27</v>
          </cell>
        </row>
        <row r="125">
          <cell r="A125">
            <v>34943</v>
          </cell>
          <cell r="C125" t="str">
            <v>Septiembre</v>
          </cell>
          <cell r="D125">
            <v>394.56</v>
          </cell>
        </row>
        <row r="126">
          <cell r="A126">
            <v>34973</v>
          </cell>
          <cell r="C126" t="str">
            <v>Octubre</v>
          </cell>
          <cell r="D126">
            <v>406.62</v>
          </cell>
        </row>
        <row r="127">
          <cell r="A127">
            <v>35004</v>
          </cell>
          <cell r="C127" t="str">
            <v>Noviembre</v>
          </cell>
          <cell r="D127">
            <v>412.31</v>
          </cell>
        </row>
        <row r="128">
          <cell r="A128">
            <v>35034</v>
          </cell>
          <cell r="C128" t="str">
            <v>Diciembre</v>
          </cell>
          <cell r="D128">
            <v>408.98</v>
          </cell>
        </row>
        <row r="129">
          <cell r="A129">
            <v>35065</v>
          </cell>
          <cell r="B129">
            <v>1996</v>
          </cell>
          <cell r="C129" t="str">
            <v>Enero</v>
          </cell>
          <cell r="D129">
            <v>408.53</v>
          </cell>
        </row>
        <row r="130">
          <cell r="A130">
            <v>35096</v>
          </cell>
          <cell r="C130" t="str">
            <v>Febrero</v>
          </cell>
          <cell r="D130">
            <v>410.97</v>
          </cell>
        </row>
        <row r="131">
          <cell r="A131">
            <v>35125</v>
          </cell>
          <cell r="C131" t="str">
            <v>Marzo</v>
          </cell>
          <cell r="D131">
            <v>411.55</v>
          </cell>
        </row>
        <row r="132">
          <cell r="A132">
            <v>35156</v>
          </cell>
          <cell r="C132" t="str">
            <v>Abril</v>
          </cell>
          <cell r="D132">
            <v>408.42</v>
          </cell>
        </row>
        <row r="133">
          <cell r="A133">
            <v>35186</v>
          </cell>
          <cell r="C133" t="str">
            <v>Mayo</v>
          </cell>
          <cell r="D133">
            <v>406.23</v>
          </cell>
        </row>
        <row r="134">
          <cell r="A134">
            <v>35217</v>
          </cell>
          <cell r="C134" t="str">
            <v>Junio</v>
          </cell>
          <cell r="D134">
            <v>409.85</v>
          </cell>
        </row>
        <row r="135">
          <cell r="A135">
            <v>35247</v>
          </cell>
          <cell r="C135" t="str">
            <v>Julio</v>
          </cell>
          <cell r="D135">
            <v>410.72</v>
          </cell>
        </row>
        <row r="136">
          <cell r="A136">
            <v>35278</v>
          </cell>
          <cell r="C136" t="str">
            <v>Agosto</v>
          </cell>
          <cell r="D136">
            <v>411.1</v>
          </cell>
        </row>
        <row r="137">
          <cell r="A137">
            <v>35309</v>
          </cell>
          <cell r="C137" t="str">
            <v>Septiembre</v>
          </cell>
          <cell r="D137">
            <v>411.84</v>
          </cell>
        </row>
        <row r="138">
          <cell r="A138">
            <v>35339</v>
          </cell>
          <cell r="C138" t="str">
            <v>Octubre</v>
          </cell>
          <cell r="D138">
            <v>415.55</v>
          </cell>
        </row>
        <row r="139">
          <cell r="A139">
            <v>35370</v>
          </cell>
          <cell r="C139" t="str">
            <v>Noviembre</v>
          </cell>
          <cell r="D139">
            <v>420.03</v>
          </cell>
        </row>
        <row r="140">
          <cell r="A140">
            <v>35400</v>
          </cell>
          <cell r="C140" t="str">
            <v>Diciembre</v>
          </cell>
          <cell r="D140">
            <v>422.41</v>
          </cell>
        </row>
        <row r="141">
          <cell r="A141">
            <v>35431</v>
          </cell>
          <cell r="B141">
            <v>1997</v>
          </cell>
          <cell r="C141" t="str">
            <v>Enero</v>
          </cell>
          <cell r="D141">
            <v>423.79</v>
          </cell>
        </row>
        <row r="142">
          <cell r="A142">
            <v>35462</v>
          </cell>
          <cell r="C142" t="str">
            <v>Febrero</v>
          </cell>
          <cell r="D142">
            <v>416.19</v>
          </cell>
        </row>
        <row r="143">
          <cell r="A143">
            <v>35490</v>
          </cell>
          <cell r="C143" t="str">
            <v>Marzo</v>
          </cell>
          <cell r="D143">
            <v>414.05</v>
          </cell>
        </row>
        <row r="144">
          <cell r="A144">
            <v>35521</v>
          </cell>
          <cell r="C144" t="str">
            <v>Abril</v>
          </cell>
          <cell r="D144">
            <v>417.58</v>
          </cell>
        </row>
        <row r="145">
          <cell r="A145">
            <v>35551</v>
          </cell>
          <cell r="C145" t="str">
            <v>Mayo</v>
          </cell>
          <cell r="D145">
            <v>418.61</v>
          </cell>
        </row>
        <row r="146">
          <cell r="A146">
            <v>35582</v>
          </cell>
          <cell r="C146" t="str">
            <v>Junio</v>
          </cell>
          <cell r="D146">
            <v>417.42</v>
          </cell>
        </row>
        <row r="147">
          <cell r="A147">
            <v>35612</v>
          </cell>
          <cell r="C147" t="str">
            <v>Julio</v>
          </cell>
          <cell r="D147">
            <v>416.61</v>
          </cell>
        </row>
        <row r="148">
          <cell r="A148">
            <v>35643</v>
          </cell>
          <cell r="C148" t="str">
            <v>Agosto</v>
          </cell>
          <cell r="D148">
            <v>414.85</v>
          </cell>
        </row>
        <row r="149">
          <cell r="A149">
            <v>35674</v>
          </cell>
          <cell r="C149" t="str">
            <v>Septiembre</v>
          </cell>
          <cell r="D149">
            <v>414.9</v>
          </cell>
        </row>
        <row r="150">
          <cell r="A150">
            <v>35704</v>
          </cell>
          <cell r="C150" t="str">
            <v>Octubre</v>
          </cell>
          <cell r="D150">
            <v>414.41</v>
          </cell>
        </row>
        <row r="151">
          <cell r="A151">
            <v>35735</v>
          </cell>
          <cell r="C151" t="str">
            <v>Noviembre</v>
          </cell>
          <cell r="D151">
            <v>424.96</v>
          </cell>
        </row>
        <row r="152">
          <cell r="A152">
            <v>35765</v>
          </cell>
          <cell r="C152" t="str">
            <v>Diciembre</v>
          </cell>
          <cell r="D152">
            <v>438.29</v>
          </cell>
        </row>
        <row r="153">
          <cell r="A153">
            <v>35796</v>
          </cell>
          <cell r="B153">
            <v>1998</v>
          </cell>
          <cell r="C153" t="str">
            <v>Enero</v>
          </cell>
          <cell r="D153">
            <v>453.39</v>
          </cell>
        </row>
        <row r="154">
          <cell r="A154">
            <v>35827</v>
          </cell>
          <cell r="C154" t="str">
            <v>Febrero</v>
          </cell>
          <cell r="D154">
            <v>448.53</v>
          </cell>
        </row>
        <row r="155">
          <cell r="A155">
            <v>35855</v>
          </cell>
          <cell r="C155" t="str">
            <v>Marzo</v>
          </cell>
          <cell r="D155">
            <v>452.53</v>
          </cell>
        </row>
        <row r="156">
          <cell r="A156">
            <v>35886</v>
          </cell>
          <cell r="C156" t="str">
            <v>Abril</v>
          </cell>
          <cell r="D156">
            <v>453.74</v>
          </cell>
        </row>
        <row r="157">
          <cell r="A157">
            <v>35916</v>
          </cell>
          <cell r="C157" t="str">
            <v>Mayo</v>
          </cell>
          <cell r="D157">
            <v>453.42</v>
          </cell>
        </row>
        <row r="158">
          <cell r="A158">
            <v>35947</v>
          </cell>
          <cell r="C158" t="str">
            <v>Junio</v>
          </cell>
          <cell r="D158">
            <v>456.19</v>
          </cell>
        </row>
        <row r="159">
          <cell r="A159">
            <v>35977</v>
          </cell>
          <cell r="C159" t="str">
            <v>Julio</v>
          </cell>
          <cell r="D159">
            <v>464.64</v>
          </cell>
        </row>
        <row r="160">
          <cell r="A160">
            <v>36008</v>
          </cell>
          <cell r="C160" t="str">
            <v>Agosto</v>
          </cell>
          <cell r="D160">
            <v>471.26</v>
          </cell>
        </row>
        <row r="161">
          <cell r="A161">
            <v>36039</v>
          </cell>
          <cell r="C161" t="str">
            <v>Septiembre</v>
          </cell>
          <cell r="D161">
            <v>470.5</v>
          </cell>
        </row>
        <row r="162">
          <cell r="A162">
            <v>36069</v>
          </cell>
          <cell r="C162" t="str">
            <v>Octubre</v>
          </cell>
          <cell r="D162">
            <v>463.6</v>
          </cell>
        </row>
        <row r="163">
          <cell r="A163">
            <v>36100</v>
          </cell>
          <cell r="C163" t="str">
            <v>Noviembre</v>
          </cell>
          <cell r="D163">
            <v>463.26</v>
          </cell>
        </row>
        <row r="164">
          <cell r="A164">
            <v>36130</v>
          </cell>
          <cell r="C164" t="str">
            <v>Diciembre</v>
          </cell>
          <cell r="D164">
            <v>472.39</v>
          </cell>
        </row>
        <row r="165">
          <cell r="A165">
            <v>36161</v>
          </cell>
          <cell r="B165">
            <v>1999</v>
          </cell>
          <cell r="C165" t="str">
            <v>Enero</v>
          </cell>
          <cell r="D165">
            <v>475.68</v>
          </cell>
        </row>
        <row r="166">
          <cell r="A166">
            <v>36192</v>
          </cell>
          <cell r="C166" t="str">
            <v>Febrero</v>
          </cell>
          <cell r="D166">
            <v>493.45</v>
          </cell>
        </row>
        <row r="167">
          <cell r="A167">
            <v>36220</v>
          </cell>
          <cell r="C167" t="str">
            <v>Marzo</v>
          </cell>
          <cell r="D167">
            <v>492.48</v>
          </cell>
        </row>
        <row r="168">
          <cell r="A168">
            <v>36251</v>
          </cell>
          <cell r="C168" t="str">
            <v>Abril</v>
          </cell>
          <cell r="D168">
            <v>482.33</v>
          </cell>
        </row>
        <row r="169">
          <cell r="A169">
            <v>36281</v>
          </cell>
          <cell r="C169" t="str">
            <v>Mayo</v>
          </cell>
          <cell r="D169">
            <v>485.04</v>
          </cell>
        </row>
        <row r="170">
          <cell r="A170">
            <v>36312</v>
          </cell>
          <cell r="C170" t="str">
            <v>Junio</v>
          </cell>
          <cell r="D170">
            <v>502.17</v>
          </cell>
        </row>
        <row r="171">
          <cell r="A171">
            <v>36342</v>
          </cell>
          <cell r="C171" t="str">
            <v>Julio</v>
          </cell>
          <cell r="D171">
            <v>516.74</v>
          </cell>
        </row>
        <row r="172">
          <cell r="A172">
            <v>36373</v>
          </cell>
          <cell r="C172" t="str">
            <v>Agosto</v>
          </cell>
          <cell r="D172">
            <v>513.03</v>
          </cell>
        </row>
        <row r="173">
          <cell r="A173">
            <v>36404</v>
          </cell>
          <cell r="C173" t="str">
            <v>Septiembre</v>
          </cell>
          <cell r="D173">
            <v>524.54999999999995</v>
          </cell>
        </row>
        <row r="174">
          <cell r="A174">
            <v>36434</v>
          </cell>
          <cell r="C174" t="str">
            <v>Octubre</v>
          </cell>
          <cell r="D174">
            <v>537.97</v>
          </cell>
        </row>
        <row r="175">
          <cell r="A175">
            <v>36465</v>
          </cell>
          <cell r="C175" t="str">
            <v>Noviembre</v>
          </cell>
          <cell r="D175">
            <v>543.71</v>
          </cell>
        </row>
        <row r="176">
          <cell r="A176">
            <v>36495</v>
          </cell>
          <cell r="C176" t="str">
            <v>Diciembre</v>
          </cell>
          <cell r="D176">
            <v>538.22</v>
          </cell>
        </row>
        <row r="177">
          <cell r="A177">
            <v>36526</v>
          </cell>
          <cell r="B177">
            <v>2000</v>
          </cell>
          <cell r="C177" t="str">
            <v>Enero</v>
          </cell>
          <cell r="D177">
            <v>520.45000000000005</v>
          </cell>
        </row>
        <row r="178">
          <cell r="A178">
            <v>36557</v>
          </cell>
          <cell r="C178" t="str">
            <v>Febrero</v>
          </cell>
          <cell r="D178">
            <v>512.85</v>
          </cell>
        </row>
        <row r="179">
          <cell r="A179">
            <v>36586</v>
          </cell>
          <cell r="C179" t="str">
            <v>Marzo</v>
          </cell>
          <cell r="D179">
            <v>504.38</v>
          </cell>
        </row>
        <row r="180">
          <cell r="A180">
            <v>36617</v>
          </cell>
          <cell r="C180" t="str">
            <v>Abril</v>
          </cell>
          <cell r="D180">
            <v>508.1</v>
          </cell>
        </row>
        <row r="181">
          <cell r="A181">
            <v>36647</v>
          </cell>
          <cell r="C181" t="str">
            <v>Mayo</v>
          </cell>
          <cell r="D181">
            <v>521.66</v>
          </cell>
        </row>
        <row r="182">
          <cell r="A182">
            <v>36678</v>
          </cell>
          <cell r="C182" t="str">
            <v>Junio</v>
          </cell>
          <cell r="D182">
            <v>529.74</v>
          </cell>
        </row>
        <row r="183">
          <cell r="A183">
            <v>36708</v>
          </cell>
          <cell r="C183" t="str">
            <v>Julio</v>
          </cell>
          <cell r="D183">
            <v>542.75</v>
          </cell>
        </row>
        <row r="184">
          <cell r="A184">
            <v>36739</v>
          </cell>
          <cell r="C184" t="str">
            <v>Agosto</v>
          </cell>
          <cell r="D184">
            <v>550.99</v>
          </cell>
        </row>
        <row r="185">
          <cell r="A185">
            <v>36770</v>
          </cell>
          <cell r="C185" t="str">
            <v>Septiembre</v>
          </cell>
          <cell r="D185">
            <v>565.9</v>
          </cell>
        </row>
        <row r="186">
          <cell r="A186">
            <v>36800</v>
          </cell>
          <cell r="C186" t="str">
            <v>Octubre</v>
          </cell>
          <cell r="D186">
            <v>567.84</v>
          </cell>
        </row>
        <row r="187">
          <cell r="A187">
            <v>36831</v>
          </cell>
          <cell r="C187" t="str">
            <v>Noviembre</v>
          </cell>
          <cell r="D187">
            <v>574.6</v>
          </cell>
        </row>
        <row r="188">
          <cell r="A188">
            <v>36861</v>
          </cell>
          <cell r="C188" t="str">
            <v>Diciembre</v>
          </cell>
          <cell r="D188">
            <v>574.63</v>
          </cell>
        </row>
        <row r="189">
          <cell r="A189">
            <v>36892</v>
          </cell>
          <cell r="B189">
            <v>2001</v>
          </cell>
          <cell r="C189" t="str">
            <v>Enero</v>
          </cell>
          <cell r="D189">
            <v>571.12</v>
          </cell>
        </row>
        <row r="190">
          <cell r="A190">
            <v>36923</v>
          </cell>
          <cell r="C190" t="str">
            <v>Febrero</v>
          </cell>
          <cell r="D190">
            <v>563.13</v>
          </cell>
        </row>
        <row r="191">
          <cell r="A191">
            <v>36951</v>
          </cell>
          <cell r="C191" t="str">
            <v>Marzo</v>
          </cell>
          <cell r="D191">
            <v>587.79</v>
          </cell>
        </row>
        <row r="192">
          <cell r="A192">
            <v>36982</v>
          </cell>
          <cell r="C192" t="str">
            <v>Abril</v>
          </cell>
          <cell r="D192">
            <v>598.63</v>
          </cell>
        </row>
        <row r="193">
          <cell r="A193">
            <v>37012</v>
          </cell>
          <cell r="C193" t="str">
            <v>Mayo</v>
          </cell>
          <cell r="D193">
            <v>604.48</v>
          </cell>
        </row>
        <row r="194">
          <cell r="A194">
            <v>37043</v>
          </cell>
          <cell r="C194" t="str">
            <v>Junio</v>
          </cell>
          <cell r="D194">
            <v>616.07000000000005</v>
          </cell>
        </row>
        <row r="195">
          <cell r="A195">
            <v>37073</v>
          </cell>
          <cell r="C195" t="str">
            <v>Julio</v>
          </cell>
          <cell r="D195">
            <v>656.46</v>
          </cell>
        </row>
        <row r="196">
          <cell r="A196">
            <v>37104</v>
          </cell>
          <cell r="C196" t="str">
            <v>Agosto</v>
          </cell>
          <cell r="D196">
            <v>673.7</v>
          </cell>
        </row>
        <row r="197">
          <cell r="A197">
            <v>37135</v>
          </cell>
          <cell r="C197" t="str">
            <v>Septiembre</v>
          </cell>
          <cell r="D197">
            <v>681.24</v>
          </cell>
        </row>
        <row r="198">
          <cell r="A198">
            <v>37165</v>
          </cell>
          <cell r="C198" t="str">
            <v>Octubre</v>
          </cell>
          <cell r="D198">
            <v>708.1</v>
          </cell>
        </row>
        <row r="199">
          <cell r="A199">
            <v>37196</v>
          </cell>
          <cell r="C199" t="str">
            <v>Noviembre</v>
          </cell>
          <cell r="D199">
            <v>689.4</v>
          </cell>
        </row>
        <row r="200">
          <cell r="A200">
            <v>37226</v>
          </cell>
          <cell r="C200" t="str">
            <v>Diciembre</v>
          </cell>
          <cell r="D200">
            <v>669.14</v>
          </cell>
        </row>
        <row r="201">
          <cell r="A201">
            <v>37257</v>
          </cell>
          <cell r="B201">
            <v>2002</v>
          </cell>
          <cell r="C201" t="str">
            <v>Enero</v>
          </cell>
          <cell r="D201">
            <v>667.28</v>
          </cell>
        </row>
        <row r="202">
          <cell r="A202">
            <v>37288</v>
          </cell>
          <cell r="C202" t="str">
            <v>Febrero</v>
          </cell>
          <cell r="D202">
            <v>678.84</v>
          </cell>
        </row>
        <row r="203">
          <cell r="A203">
            <v>37316</v>
          </cell>
          <cell r="C203" t="str">
            <v>Marzo</v>
          </cell>
          <cell r="D203">
            <v>663.26</v>
          </cell>
        </row>
        <row r="204">
          <cell r="A204">
            <v>37347</v>
          </cell>
          <cell r="C204" t="str">
            <v>Abril</v>
          </cell>
          <cell r="D204">
            <v>650.82000000000005</v>
          </cell>
        </row>
        <row r="205">
          <cell r="A205">
            <v>37377</v>
          </cell>
          <cell r="C205" t="str">
            <v>Mayo</v>
          </cell>
          <cell r="D205">
            <v>653.91</v>
          </cell>
        </row>
        <row r="206">
          <cell r="A206">
            <v>37408</v>
          </cell>
          <cell r="C206" t="str">
            <v>Junio</v>
          </cell>
          <cell r="D206">
            <v>673.77</v>
          </cell>
        </row>
        <row r="207">
          <cell r="A207">
            <v>37438</v>
          </cell>
          <cell r="C207" t="str">
            <v>Julio</v>
          </cell>
          <cell r="D207">
            <v>696.33</v>
          </cell>
        </row>
        <row r="208">
          <cell r="A208">
            <v>37469</v>
          </cell>
          <cell r="C208" t="str">
            <v>Agosto</v>
          </cell>
          <cell r="D208">
            <v>702.3</v>
          </cell>
        </row>
        <row r="209">
          <cell r="A209">
            <v>37500</v>
          </cell>
          <cell r="C209" t="str">
            <v>Septiembre</v>
          </cell>
          <cell r="D209">
            <v>726.98</v>
          </cell>
        </row>
        <row r="210">
          <cell r="A210">
            <v>37530</v>
          </cell>
          <cell r="C210" t="str">
            <v>Octubre</v>
          </cell>
          <cell r="D210">
            <v>742.32</v>
          </cell>
        </row>
        <row r="211">
          <cell r="A211">
            <v>37561</v>
          </cell>
          <cell r="C211" t="str">
            <v>Noviembre</v>
          </cell>
          <cell r="D211">
            <v>709.48</v>
          </cell>
        </row>
        <row r="212">
          <cell r="A212">
            <v>37591</v>
          </cell>
          <cell r="C212" t="str">
            <v>Diciembre</v>
          </cell>
          <cell r="D212">
            <v>701.95</v>
          </cell>
        </row>
        <row r="213">
          <cell r="A213">
            <v>37622</v>
          </cell>
          <cell r="B213">
            <v>2003</v>
          </cell>
          <cell r="C213" t="str">
            <v>Enero</v>
          </cell>
          <cell r="D213">
            <v>722.48</v>
          </cell>
        </row>
        <row r="214">
          <cell r="A214">
            <v>37653</v>
          </cell>
          <cell r="C214" t="str">
            <v>Febrero</v>
          </cell>
          <cell r="D214">
            <v>745.21</v>
          </cell>
        </row>
        <row r="215">
          <cell r="A215">
            <v>37681</v>
          </cell>
          <cell r="C215" t="str">
            <v>Marzo</v>
          </cell>
          <cell r="D215">
            <v>743.28</v>
          </cell>
        </row>
        <row r="216">
          <cell r="A216">
            <v>37712</v>
          </cell>
          <cell r="C216" t="str">
            <v>Abril</v>
          </cell>
          <cell r="D216">
            <v>718.25</v>
          </cell>
        </row>
        <row r="217">
          <cell r="A217">
            <v>37742</v>
          </cell>
          <cell r="C217" t="str">
            <v>Mayo</v>
          </cell>
          <cell r="D217">
            <v>703.58</v>
          </cell>
        </row>
        <row r="218">
          <cell r="A218">
            <v>37773</v>
          </cell>
          <cell r="C218" t="str">
            <v>Junio</v>
          </cell>
          <cell r="D218">
            <v>709.18</v>
          </cell>
        </row>
        <row r="219">
          <cell r="A219">
            <v>37803</v>
          </cell>
          <cell r="C219" t="str">
            <v>Julio</v>
          </cell>
          <cell r="D219">
            <v>701.14</v>
          </cell>
        </row>
        <row r="220">
          <cell r="A220">
            <v>37834</v>
          </cell>
          <cell r="C220" t="str">
            <v>Agosto</v>
          </cell>
          <cell r="D220">
            <v>703.77</v>
          </cell>
        </row>
        <row r="221">
          <cell r="A221">
            <v>37865</v>
          </cell>
          <cell r="C221" t="str">
            <v>Septiembre</v>
          </cell>
          <cell r="D221">
            <v>675.44</v>
          </cell>
        </row>
        <row r="222">
          <cell r="A222">
            <v>37895</v>
          </cell>
          <cell r="C222" t="str">
            <v>Octubre</v>
          </cell>
          <cell r="D222">
            <v>646.07000000000005</v>
          </cell>
        </row>
        <row r="223">
          <cell r="A223">
            <v>37926</v>
          </cell>
          <cell r="C223" t="str">
            <v>Noviembre</v>
          </cell>
          <cell r="D223">
            <v>625.47</v>
          </cell>
        </row>
        <row r="224">
          <cell r="A224">
            <v>37956</v>
          </cell>
          <cell r="C224" t="str">
            <v>Diciembre</v>
          </cell>
          <cell r="D224">
            <v>602.9</v>
          </cell>
        </row>
        <row r="225">
          <cell r="A225">
            <v>37987</v>
          </cell>
          <cell r="B225">
            <v>2004</v>
          </cell>
          <cell r="C225" t="str">
            <v>Enero</v>
          </cell>
          <cell r="D225">
            <v>573.64</v>
          </cell>
        </row>
        <row r="226">
          <cell r="A226">
            <v>38018</v>
          </cell>
          <cell r="C226" t="str">
            <v>Febrero</v>
          </cell>
          <cell r="D226">
            <v>584.30999999999995</v>
          </cell>
        </row>
        <row r="227">
          <cell r="A227">
            <v>38047</v>
          </cell>
          <cell r="C227" t="str">
            <v>Marzo</v>
          </cell>
          <cell r="D227">
            <v>603.91</v>
          </cell>
        </row>
        <row r="228">
          <cell r="A228">
            <v>38078</v>
          </cell>
          <cell r="C228" t="str">
            <v>Abril</v>
          </cell>
          <cell r="D228">
            <v>608.19000000000005</v>
          </cell>
        </row>
        <row r="229">
          <cell r="A229">
            <v>38108</v>
          </cell>
          <cell r="C229" t="str">
            <v>Mayo</v>
          </cell>
          <cell r="D229">
            <v>635.76</v>
          </cell>
        </row>
        <row r="230">
          <cell r="A230">
            <v>38139</v>
          </cell>
          <cell r="C230" t="str">
            <v>Junio</v>
          </cell>
          <cell r="D230">
            <v>643.5</v>
          </cell>
        </row>
        <row r="231">
          <cell r="A231">
            <v>38169</v>
          </cell>
          <cell r="C231" t="str">
            <v>Julio</v>
          </cell>
          <cell r="D231">
            <v>632.39</v>
          </cell>
        </row>
        <row r="232">
          <cell r="A232">
            <v>38200</v>
          </cell>
          <cell r="C232" t="str">
            <v>Agosto</v>
          </cell>
          <cell r="D232">
            <v>635.92999999999995</v>
          </cell>
        </row>
        <row r="233">
          <cell r="A233">
            <v>38231</v>
          </cell>
          <cell r="C233" t="str">
            <v>Septiembre</v>
          </cell>
          <cell r="D233">
            <v>616.54999999999995</v>
          </cell>
        </row>
        <row r="234">
          <cell r="A234">
            <v>38261</v>
          </cell>
          <cell r="C234" t="str">
            <v>Octubre</v>
          </cell>
          <cell r="D234">
            <v>607.28</v>
          </cell>
        </row>
        <row r="235">
          <cell r="A235">
            <v>38292</v>
          </cell>
          <cell r="C235" t="str">
            <v>Noviembre</v>
          </cell>
          <cell r="D235">
            <v>596.72</v>
          </cell>
        </row>
        <row r="236">
          <cell r="A236">
            <v>38322</v>
          </cell>
          <cell r="C236" t="str">
            <v>Diciembre</v>
          </cell>
          <cell r="D236">
            <v>576.16999999999996</v>
          </cell>
        </row>
        <row r="237">
          <cell r="A237">
            <v>38353</v>
          </cell>
          <cell r="B237">
            <v>2005</v>
          </cell>
          <cell r="C237" t="str">
            <v>Enero</v>
          </cell>
          <cell r="D237">
            <v>574.12</v>
          </cell>
        </row>
        <row r="238">
          <cell r="A238">
            <v>38384</v>
          </cell>
          <cell r="C238" t="str">
            <v>Febrero</v>
          </cell>
          <cell r="D238">
            <v>573.58000000000004</v>
          </cell>
        </row>
        <row r="239">
          <cell r="A239">
            <v>38412</v>
          </cell>
          <cell r="C239" t="str">
            <v>Marzo</v>
          </cell>
          <cell r="D239">
            <v>586.48</v>
          </cell>
        </row>
        <row r="240">
          <cell r="A240">
            <v>38443</v>
          </cell>
          <cell r="C240" t="str">
            <v>Abril</v>
          </cell>
          <cell r="D240">
            <v>580.46</v>
          </cell>
        </row>
        <row r="241">
          <cell r="A241">
            <v>38473</v>
          </cell>
          <cell r="C241" t="str">
            <v>Mayo</v>
          </cell>
          <cell r="D241">
            <v>578.30999999999995</v>
          </cell>
        </row>
        <row r="242">
          <cell r="A242">
            <v>38504</v>
          </cell>
          <cell r="C242" t="str">
            <v>Junio</v>
          </cell>
          <cell r="D242">
            <v>585.47</v>
          </cell>
        </row>
        <row r="243">
          <cell r="A243">
            <v>38534</v>
          </cell>
          <cell r="C243" t="str">
            <v xml:space="preserve">Julio </v>
          </cell>
          <cell r="D243">
            <v>575.77</v>
          </cell>
        </row>
        <row r="244">
          <cell r="A244">
            <v>38565</v>
          </cell>
          <cell r="C244" t="str">
            <v>Agosto</v>
          </cell>
          <cell r="D244">
            <v>546.61</v>
          </cell>
        </row>
        <row r="245">
          <cell r="A245">
            <v>38596</v>
          </cell>
          <cell r="C245" t="str">
            <v>Septiembre</v>
          </cell>
          <cell r="D245">
            <v>536.70000000000005</v>
          </cell>
        </row>
        <row r="246">
          <cell r="A246">
            <v>38626</v>
          </cell>
          <cell r="C246" t="str">
            <v xml:space="preserve">Octubre </v>
          </cell>
          <cell r="D246">
            <v>535.5</v>
          </cell>
        </row>
        <row r="247">
          <cell r="A247">
            <v>38657</v>
          </cell>
          <cell r="C247" t="str">
            <v>Noviembre</v>
          </cell>
          <cell r="D247">
            <v>529.88</v>
          </cell>
        </row>
        <row r="248">
          <cell r="A248">
            <v>38687</v>
          </cell>
          <cell r="C248" t="str">
            <v xml:space="preserve">Diciembre </v>
          </cell>
          <cell r="D248">
            <v>514.33000000000004</v>
          </cell>
        </row>
        <row r="249">
          <cell r="A249">
            <v>38718</v>
          </cell>
          <cell r="B249">
            <v>2006</v>
          </cell>
          <cell r="C249" t="str">
            <v>Enero</v>
          </cell>
          <cell r="D249">
            <v>524.48</v>
          </cell>
        </row>
        <row r="250">
          <cell r="A250">
            <v>38749</v>
          </cell>
          <cell r="C250" t="str">
            <v>Febrero</v>
          </cell>
          <cell r="D250">
            <v>525.70000000000005</v>
          </cell>
        </row>
        <row r="251">
          <cell r="A251">
            <v>38777</v>
          </cell>
          <cell r="C251" t="str">
            <v>Marzo</v>
          </cell>
          <cell r="D251">
            <v>528.77</v>
          </cell>
        </row>
        <row r="252">
          <cell r="A252">
            <v>38808</v>
          </cell>
          <cell r="C252" t="str">
            <v>Abril</v>
          </cell>
          <cell r="D252">
            <v>517.33000000000004</v>
          </cell>
        </row>
        <row r="253">
          <cell r="A253">
            <v>38838</v>
          </cell>
          <cell r="C253" t="str">
            <v>Mayo</v>
          </cell>
          <cell r="D253">
            <v>520.79</v>
          </cell>
        </row>
        <row r="254">
          <cell r="A254">
            <v>38869</v>
          </cell>
          <cell r="C254" t="str">
            <v>Junio</v>
          </cell>
          <cell r="D254">
            <v>542.46</v>
          </cell>
        </row>
        <row r="255">
          <cell r="A255">
            <v>38899</v>
          </cell>
          <cell r="C255" t="str">
            <v>Julio</v>
          </cell>
          <cell r="D255">
            <v>540.62</v>
          </cell>
        </row>
        <row r="256">
          <cell r="A256">
            <v>38930</v>
          </cell>
          <cell r="C256" t="str">
            <v>Agosto</v>
          </cell>
          <cell r="D256">
            <v>538.53</v>
          </cell>
        </row>
        <row r="257">
          <cell r="A257">
            <v>38961</v>
          </cell>
          <cell r="C257" t="str">
            <v>Septiembre</v>
          </cell>
          <cell r="D257">
            <v>538.65</v>
          </cell>
        </row>
        <row r="258">
          <cell r="A258">
            <v>38991</v>
          </cell>
          <cell r="C258" t="str">
            <v>Octubre</v>
          </cell>
          <cell r="D258">
            <v>530.95000000000005</v>
          </cell>
        </row>
        <row r="259">
          <cell r="A259">
            <v>39022</v>
          </cell>
          <cell r="C259" t="str">
            <v>Noviembre</v>
          </cell>
          <cell r="D259">
            <v>527.44000000000005</v>
          </cell>
        </row>
        <row r="260">
          <cell r="A260">
            <v>39052</v>
          </cell>
          <cell r="C260" t="str">
            <v>Diciembre</v>
          </cell>
          <cell r="D260">
            <v>527.58000000000004</v>
          </cell>
        </row>
        <row r="261">
          <cell r="A261">
            <v>39083</v>
          </cell>
          <cell r="B261">
            <v>2007</v>
          </cell>
          <cell r="C261" t="str">
            <v>Enero</v>
          </cell>
          <cell r="D261">
            <v>540.51</v>
          </cell>
        </row>
        <row r="262">
          <cell r="A262">
            <v>39114</v>
          </cell>
          <cell r="C262" t="str">
            <v>Febrero</v>
          </cell>
          <cell r="D262">
            <v>542.27</v>
          </cell>
        </row>
        <row r="263">
          <cell r="A263">
            <v>39142</v>
          </cell>
          <cell r="C263" t="str">
            <v>Marzo</v>
          </cell>
          <cell r="D263">
            <v>538.49</v>
          </cell>
        </row>
        <row r="264">
          <cell r="A264">
            <v>39173</v>
          </cell>
          <cell r="C264" t="str">
            <v>Abril</v>
          </cell>
          <cell r="D264">
            <v>532.29999999999995</v>
          </cell>
        </row>
        <row r="265">
          <cell r="A265">
            <v>39203</v>
          </cell>
          <cell r="C265" t="str">
            <v>Mayo</v>
          </cell>
          <cell r="D265">
            <v>522.02</v>
          </cell>
        </row>
        <row r="266">
          <cell r="A266">
            <v>39234</v>
          </cell>
          <cell r="C266" t="str">
            <v xml:space="preserve">Junio </v>
          </cell>
          <cell r="D266">
            <v>526.72</v>
          </cell>
        </row>
        <row r="267">
          <cell r="A267">
            <v>39264</v>
          </cell>
          <cell r="C267" t="str">
            <v>Julio</v>
          </cell>
          <cell r="D267">
            <v>519.79999999999995</v>
          </cell>
        </row>
        <row r="268">
          <cell r="A268">
            <v>39295</v>
          </cell>
          <cell r="C268" t="str">
            <v>Agosto</v>
          </cell>
          <cell r="D268">
            <v>522.91999999999996</v>
          </cell>
        </row>
        <row r="269">
          <cell r="A269">
            <v>39326</v>
          </cell>
          <cell r="C269" t="str">
            <v>Septiembre</v>
          </cell>
          <cell r="D269">
            <v>516.91</v>
          </cell>
        </row>
        <row r="270">
          <cell r="A270">
            <v>39356</v>
          </cell>
          <cell r="C270" t="str">
            <v>Octubre</v>
          </cell>
          <cell r="D270">
            <v>501.44</v>
          </cell>
        </row>
        <row r="271">
          <cell r="A271">
            <v>39387</v>
          </cell>
          <cell r="C271" t="str">
            <v>Noviembre</v>
          </cell>
          <cell r="D271">
            <v>506.95</v>
          </cell>
        </row>
        <row r="272">
          <cell r="A272">
            <v>39417</v>
          </cell>
          <cell r="C272" t="str">
            <v>Diciembre</v>
          </cell>
          <cell r="D272">
            <v>499.28</v>
          </cell>
        </row>
        <row r="273">
          <cell r="A273">
            <v>39448</v>
          </cell>
          <cell r="B273">
            <v>2008</v>
          </cell>
          <cell r="C273" t="str">
            <v>Enero</v>
          </cell>
          <cell r="D273">
            <v>480.9</v>
          </cell>
        </row>
        <row r="274">
          <cell r="A274">
            <v>39479</v>
          </cell>
          <cell r="C274" t="str">
            <v>Febrero</v>
          </cell>
          <cell r="D274">
            <v>467.22</v>
          </cell>
        </row>
        <row r="275">
          <cell r="A275">
            <v>39508</v>
          </cell>
          <cell r="C275" t="str">
            <v>Marzo</v>
          </cell>
          <cell r="D275">
            <v>442.94</v>
          </cell>
        </row>
        <row r="276">
          <cell r="A276">
            <v>39539</v>
          </cell>
          <cell r="C276" t="str">
            <v>Abril</v>
          </cell>
          <cell r="D276">
            <v>446.43</v>
          </cell>
        </row>
        <row r="277">
          <cell r="A277">
            <v>39569</v>
          </cell>
          <cell r="C277" t="str">
            <v>Mayo</v>
          </cell>
          <cell r="D277">
            <v>470.1</v>
          </cell>
        </row>
        <row r="278">
          <cell r="A278">
            <v>39600</v>
          </cell>
          <cell r="C278" t="str">
            <v>Junio</v>
          </cell>
          <cell r="D278">
            <v>493.61</v>
          </cell>
        </row>
        <row r="279">
          <cell r="A279">
            <v>39630</v>
          </cell>
          <cell r="C279" t="str">
            <v>Julio</v>
          </cell>
          <cell r="D279">
            <v>502.24</v>
          </cell>
        </row>
        <row r="280">
          <cell r="A280">
            <v>39661</v>
          </cell>
          <cell r="C280" t="str">
            <v xml:space="preserve">Agosto </v>
          </cell>
          <cell r="D280">
            <v>516.70000000000005</v>
          </cell>
        </row>
        <row r="281">
          <cell r="A281">
            <v>39692</v>
          </cell>
          <cell r="C281" t="str">
            <v>Septiembre</v>
          </cell>
          <cell r="D281">
            <v>530.16999999999996</v>
          </cell>
        </row>
        <row r="282">
          <cell r="A282">
            <v>39722</v>
          </cell>
          <cell r="C282" t="str">
            <v>Octubre</v>
          </cell>
          <cell r="D282">
            <v>618.39</v>
          </cell>
        </row>
        <row r="283">
          <cell r="A283">
            <v>39753</v>
          </cell>
          <cell r="C283" t="str">
            <v>Noviembre</v>
          </cell>
          <cell r="D283">
            <v>651.51</v>
          </cell>
        </row>
        <row r="284">
          <cell r="A284">
            <v>39783</v>
          </cell>
          <cell r="C284" t="str">
            <v xml:space="preserve">Diciembre </v>
          </cell>
          <cell r="D284">
            <v>649.32000000000005</v>
          </cell>
        </row>
        <row r="285">
          <cell r="A285">
            <v>39814</v>
          </cell>
          <cell r="B285">
            <v>2009</v>
          </cell>
          <cell r="C285" t="str">
            <v>Enero</v>
          </cell>
          <cell r="D285">
            <v>623.01</v>
          </cell>
        </row>
        <row r="286">
          <cell r="A286">
            <v>39845</v>
          </cell>
          <cell r="C286" t="str">
            <v>Febrero</v>
          </cell>
          <cell r="D286">
            <v>606</v>
          </cell>
        </row>
        <row r="287">
          <cell r="A287">
            <v>39873</v>
          </cell>
          <cell r="C287" t="str">
            <v>Marzo</v>
          </cell>
          <cell r="D287">
            <v>592.92999999999995</v>
          </cell>
        </row>
        <row r="288">
          <cell r="A288">
            <v>39904</v>
          </cell>
          <cell r="C288" t="str">
            <v>Abril</v>
          </cell>
          <cell r="D288">
            <v>583.17999999999995</v>
          </cell>
        </row>
        <row r="289">
          <cell r="A289">
            <v>39934</v>
          </cell>
          <cell r="C289" t="str">
            <v>Mayo</v>
          </cell>
          <cell r="D289">
            <v>565.72</v>
          </cell>
        </row>
        <row r="290">
          <cell r="A290">
            <v>39965</v>
          </cell>
          <cell r="C290" t="str">
            <v>Junio</v>
          </cell>
          <cell r="D290">
            <v>553.08000000000004</v>
          </cell>
        </row>
        <row r="291">
          <cell r="A291">
            <v>39995</v>
          </cell>
          <cell r="C291" t="str">
            <v>Julio</v>
          </cell>
          <cell r="D291">
            <v>540.41999999999996</v>
          </cell>
        </row>
        <row r="292">
          <cell r="A292">
            <v>40026</v>
          </cell>
          <cell r="C292" t="str">
            <v>Agosto</v>
          </cell>
          <cell r="D292">
            <v>546.88</v>
          </cell>
        </row>
        <row r="293">
          <cell r="A293">
            <v>40057</v>
          </cell>
          <cell r="C293" t="str">
            <v>Septiembre</v>
          </cell>
          <cell r="D293">
            <v>549.07000000000005</v>
          </cell>
        </row>
        <row r="294">
          <cell r="A294">
            <v>40087</v>
          </cell>
          <cell r="C294" t="str">
            <v>Octubre</v>
          </cell>
          <cell r="D294">
            <v>545.83000000000004</v>
          </cell>
        </row>
        <row r="295">
          <cell r="A295">
            <v>40118</v>
          </cell>
          <cell r="C295" t="str">
            <v xml:space="preserve">Noviembre </v>
          </cell>
          <cell r="D295">
            <v>507.78</v>
          </cell>
        </row>
        <row r="296">
          <cell r="A296">
            <v>40148</v>
          </cell>
          <cell r="C296" t="str">
            <v>Diciembre</v>
          </cell>
          <cell r="D296">
            <v>501.45</v>
          </cell>
        </row>
        <row r="297">
          <cell r="A297">
            <v>40179</v>
          </cell>
          <cell r="B297">
            <v>2010</v>
          </cell>
          <cell r="C297" t="str">
            <v>Enero</v>
          </cell>
          <cell r="D297">
            <v>500.66</v>
          </cell>
        </row>
        <row r="298">
          <cell r="A298">
            <v>40210</v>
          </cell>
          <cell r="C298" t="str">
            <v xml:space="preserve">Febrero </v>
          </cell>
          <cell r="D298">
            <v>532.55999999999995</v>
          </cell>
        </row>
        <row r="299">
          <cell r="A299">
            <v>40238</v>
          </cell>
          <cell r="C299" t="str">
            <v xml:space="preserve">Marzo </v>
          </cell>
          <cell r="D299">
            <v>523.16</v>
          </cell>
        </row>
        <row r="300">
          <cell r="A300">
            <v>40269</v>
          </cell>
          <cell r="C300" t="str">
            <v>Abril</v>
          </cell>
          <cell r="D300">
            <v>520.62</v>
          </cell>
        </row>
        <row r="301">
          <cell r="A301">
            <v>40299</v>
          </cell>
          <cell r="C301" t="str">
            <v>Mayo</v>
          </cell>
          <cell r="D301">
            <v>533.21</v>
          </cell>
        </row>
        <row r="302">
          <cell r="A302">
            <v>40330</v>
          </cell>
          <cell r="C302" t="str">
            <v>Junio</v>
          </cell>
          <cell r="D302">
            <v>536.66999999999996</v>
          </cell>
        </row>
        <row r="303">
          <cell r="A303">
            <v>40360</v>
          </cell>
          <cell r="C303" t="str">
            <v>Julio</v>
          </cell>
          <cell r="D303">
            <v>531.72</v>
          </cell>
        </row>
        <row r="304">
          <cell r="A304">
            <v>40391</v>
          </cell>
          <cell r="C304" t="str">
            <v xml:space="preserve">Agosto </v>
          </cell>
          <cell r="D304">
            <v>509.32</v>
          </cell>
        </row>
        <row r="305">
          <cell r="A305">
            <v>40422</v>
          </cell>
          <cell r="C305" t="str">
            <v>Septiembre</v>
          </cell>
          <cell r="D305">
            <v>493.93</v>
          </cell>
        </row>
        <row r="306">
          <cell r="A306">
            <v>40452</v>
          </cell>
          <cell r="C306" t="str">
            <v>Octubre</v>
          </cell>
          <cell r="D306">
            <v>484.04</v>
          </cell>
        </row>
        <row r="307">
          <cell r="A307">
            <v>40483</v>
          </cell>
          <cell r="C307" t="str">
            <v>Noviembre</v>
          </cell>
          <cell r="D307">
            <v>482.32</v>
          </cell>
        </row>
        <row r="308">
          <cell r="A308">
            <v>40513</v>
          </cell>
          <cell r="C308" t="str">
            <v>Diciembre</v>
          </cell>
          <cell r="D308">
            <v>474.78</v>
          </cell>
        </row>
        <row r="309">
          <cell r="A309">
            <v>40544</v>
          </cell>
          <cell r="B309">
            <v>2011</v>
          </cell>
          <cell r="C309" t="str">
            <v xml:space="preserve">Enero </v>
          </cell>
          <cell r="D309">
            <v>489.44095238095241</v>
          </cell>
        </row>
        <row r="310">
          <cell r="A310">
            <v>40575</v>
          </cell>
          <cell r="C310" t="str">
            <v>Febrero</v>
          </cell>
          <cell r="D310">
            <v>475.69099999999997</v>
          </cell>
        </row>
        <row r="311">
          <cell r="A311">
            <v>40603</v>
          </cell>
          <cell r="C311" t="str">
            <v>Marzo</v>
          </cell>
          <cell r="D311">
            <v>479.6521739130435</v>
          </cell>
        </row>
        <row r="312">
          <cell r="A312">
            <v>40634</v>
          </cell>
          <cell r="C312" t="str">
            <v>Abril</v>
          </cell>
          <cell r="D312">
            <v>471.32000000000005</v>
          </cell>
        </row>
        <row r="313">
          <cell r="A313">
            <v>40664</v>
          </cell>
          <cell r="C313" t="str">
            <v>Mayo</v>
          </cell>
          <cell r="D313">
            <v>467.72863636363633</v>
          </cell>
        </row>
        <row r="314">
          <cell r="A314">
            <v>40695</v>
          </cell>
          <cell r="C314" t="str">
            <v>Junio</v>
          </cell>
          <cell r="D314">
            <v>469.41190476190468</v>
          </cell>
        </row>
        <row r="315">
          <cell r="A315">
            <v>40725</v>
          </cell>
          <cell r="C315" t="str">
            <v>Julio</v>
          </cell>
          <cell r="D315">
            <v>462.93714285714276</v>
          </cell>
        </row>
        <row r="316">
          <cell r="A316">
            <v>40756</v>
          </cell>
          <cell r="C316" t="str">
            <v xml:space="preserve">Agosto </v>
          </cell>
          <cell r="D316">
            <v>466.79045454545451</v>
          </cell>
        </row>
        <row r="317">
          <cell r="A317">
            <v>40787</v>
          </cell>
          <cell r="C317" t="str">
            <v>Septiembre</v>
          </cell>
          <cell r="D317">
            <v>483.69380952380953</v>
          </cell>
        </row>
        <row r="318">
          <cell r="A318">
            <v>40817</v>
          </cell>
          <cell r="C318" t="str">
            <v xml:space="preserve">Octubre </v>
          </cell>
          <cell r="D318">
            <v>511.74421052631584</v>
          </cell>
        </row>
        <row r="319">
          <cell r="A319">
            <v>40848</v>
          </cell>
          <cell r="C319" t="str">
            <v>Noviembre</v>
          </cell>
          <cell r="D319">
            <v>508.43761904761897</v>
          </cell>
        </row>
        <row r="320">
          <cell r="A320">
            <v>40878</v>
          </cell>
          <cell r="C320" t="str">
            <v>Diciembre</v>
          </cell>
          <cell r="D320">
            <v>517.17190476190467</v>
          </cell>
        </row>
        <row r="321">
          <cell r="A321">
            <v>40909</v>
          </cell>
          <cell r="B321">
            <v>2012</v>
          </cell>
          <cell r="C321" t="str">
            <v xml:space="preserve">Enero </v>
          </cell>
          <cell r="D321">
            <v>501.33954545454543</v>
          </cell>
        </row>
        <row r="322">
          <cell r="A322">
            <v>40940</v>
          </cell>
          <cell r="C322" t="str">
            <v>Febrero</v>
          </cell>
          <cell r="D322">
            <v>481.48857142857145</v>
          </cell>
        </row>
        <row r="323">
          <cell r="A323">
            <v>40969</v>
          </cell>
          <cell r="C323" t="str">
            <v>Marzo</v>
          </cell>
          <cell r="D323">
            <v>485.39545454545447</v>
          </cell>
        </row>
        <row r="324">
          <cell r="A324">
            <v>41000</v>
          </cell>
          <cell r="C324" t="str">
            <v>Abril</v>
          </cell>
          <cell r="D324">
            <v>486.00099999999992</v>
          </cell>
        </row>
        <row r="325">
          <cell r="A325">
            <v>41030</v>
          </cell>
          <cell r="C325" t="str">
            <v xml:space="preserve">Mayo </v>
          </cell>
          <cell r="D325">
            <v>497.08809523809515</v>
          </cell>
        </row>
        <row r="326">
          <cell r="A326">
            <v>41061</v>
          </cell>
          <cell r="C326" t="str">
            <v xml:space="preserve">Junio </v>
          </cell>
          <cell r="D326">
            <v>505.62809523809517</v>
          </cell>
        </row>
        <row r="327">
          <cell r="A327">
            <v>41091</v>
          </cell>
          <cell r="C327" t="str">
            <v>Julio</v>
          </cell>
          <cell r="D327">
            <v>491.93449999999996</v>
          </cell>
        </row>
        <row r="328">
          <cell r="A328">
            <v>41122</v>
          </cell>
          <cell r="C328" t="str">
            <v xml:space="preserve">Agosto </v>
          </cell>
          <cell r="D328">
            <v>480.99409090909086</v>
          </cell>
        </row>
        <row r="329">
          <cell r="A329">
            <v>41153</v>
          </cell>
          <cell r="C329" t="str">
            <v>Septiembre</v>
          </cell>
          <cell r="D329">
            <v>474.97176470588226</v>
          </cell>
        </row>
        <row r="330">
          <cell r="A330">
            <v>41183</v>
          </cell>
          <cell r="C330" t="str">
            <v xml:space="preserve">Octubre </v>
          </cell>
          <cell r="D330">
            <v>475.36272727272723</v>
          </cell>
        </row>
        <row r="331">
          <cell r="A331">
            <v>41214</v>
          </cell>
          <cell r="C331" t="str">
            <v>Noviembre</v>
          </cell>
          <cell r="D331">
            <v>480.57049999999998</v>
          </cell>
        </row>
        <row r="332">
          <cell r="A332">
            <v>41244</v>
          </cell>
          <cell r="C332" t="str">
            <v>Diciembre</v>
          </cell>
          <cell r="D332">
            <v>477.1284210526315</v>
          </cell>
        </row>
        <row r="333">
          <cell r="A333">
            <v>41275</v>
          </cell>
          <cell r="B333">
            <v>2013</v>
          </cell>
          <cell r="C333" t="str">
            <v>Enero</v>
          </cell>
          <cell r="D333">
            <v>472.66863636363632</v>
          </cell>
        </row>
        <row r="334">
          <cell r="A334">
            <v>41306</v>
          </cell>
          <cell r="C334" t="str">
            <v xml:space="preserve">Febrero </v>
          </cell>
          <cell r="D334">
            <v>472.34450000000004</v>
          </cell>
        </row>
        <row r="335">
          <cell r="A335">
            <v>41334</v>
          </cell>
          <cell r="C335" t="str">
            <v>Marzo</v>
          </cell>
          <cell r="D335">
            <v>472.48400000000009</v>
          </cell>
        </row>
        <row r="336">
          <cell r="A336">
            <v>41365</v>
          </cell>
          <cell r="C336" t="str">
            <v xml:space="preserve">Abril </v>
          </cell>
          <cell r="D336">
            <v>472.13727272727266</v>
          </cell>
        </row>
        <row r="337">
          <cell r="A337">
            <v>41395</v>
          </cell>
          <cell r="C337" t="str">
            <v xml:space="preserve">Mayo </v>
          </cell>
          <cell r="D337">
            <v>479.58285714285711</v>
          </cell>
        </row>
        <row r="338">
          <cell r="A338">
            <v>41426</v>
          </cell>
          <cell r="C338" t="str">
            <v xml:space="preserve">Junio </v>
          </cell>
          <cell r="D338">
            <v>502.88600000000008</v>
          </cell>
        </row>
        <row r="339">
          <cell r="A339">
            <v>41456</v>
          </cell>
          <cell r="C339" t="str">
            <v>Julio</v>
          </cell>
          <cell r="D339">
            <v>504.96227272727282</v>
          </cell>
        </row>
        <row r="340">
          <cell r="A340">
            <v>41487</v>
          </cell>
          <cell r="C340" t="str">
            <v>Agosto</v>
          </cell>
          <cell r="D340">
            <v>512.58857142857141</v>
          </cell>
        </row>
        <row r="341">
          <cell r="A341">
            <v>41518</v>
          </cell>
          <cell r="C341" t="str">
            <v>Septiembre</v>
          </cell>
          <cell r="D341">
            <v>504.56999999999982</v>
          </cell>
        </row>
        <row r="342">
          <cell r="A342">
            <v>41548</v>
          </cell>
          <cell r="C342" t="str">
            <v>Octubre</v>
          </cell>
          <cell r="D342">
            <v>500.80636363636353</v>
          </cell>
        </row>
        <row r="343">
          <cell r="A343">
            <v>41579</v>
          </cell>
          <cell r="C343" t="str">
            <v>Noviembre</v>
          </cell>
          <cell r="D343">
            <v>519.25000000000023</v>
          </cell>
        </row>
        <row r="344">
          <cell r="A344">
            <v>41609</v>
          </cell>
          <cell r="C344" t="str">
            <v>Diciembre</v>
          </cell>
          <cell r="D344">
            <v>529.45050000000003</v>
          </cell>
        </row>
        <row r="345">
          <cell r="A345">
            <v>41640</v>
          </cell>
          <cell r="B345">
            <v>2014</v>
          </cell>
          <cell r="C345" t="str">
            <v>Enero</v>
          </cell>
          <cell r="D345">
            <v>537.02954545454543</v>
          </cell>
        </row>
        <row r="346">
          <cell r="A346">
            <v>41671</v>
          </cell>
          <cell r="C346" t="str">
            <v>Febrero</v>
          </cell>
          <cell r="D346">
            <v>554.4085</v>
          </cell>
        </row>
        <row r="347">
          <cell r="A347">
            <v>41699</v>
          </cell>
          <cell r="C347" t="str">
            <v>Marzo</v>
          </cell>
          <cell r="D347">
            <v>563.84333333333336</v>
          </cell>
        </row>
        <row r="348">
          <cell r="A348">
            <v>41730</v>
          </cell>
          <cell r="C348" t="str">
            <v>Abril</v>
          </cell>
          <cell r="D348">
            <v>554.6409523809524</v>
          </cell>
        </row>
        <row r="349">
          <cell r="A349">
            <v>41760</v>
          </cell>
          <cell r="C349" t="str">
            <v>Mayo</v>
          </cell>
          <cell r="D349">
            <v>555.40200000000004</v>
          </cell>
        </row>
        <row r="350">
          <cell r="A350">
            <v>41791</v>
          </cell>
          <cell r="C350" t="str">
            <v>Junio</v>
          </cell>
          <cell r="D350">
            <v>553.06333333333339</v>
          </cell>
        </row>
        <row r="351">
          <cell r="A351">
            <v>41821</v>
          </cell>
          <cell r="C351" t="str">
            <v>Julio</v>
          </cell>
          <cell r="D351">
            <v>558.20818181818163</v>
          </cell>
        </row>
        <row r="352">
          <cell r="A352">
            <v>41852</v>
          </cell>
          <cell r="C352" t="str">
            <v>Agosto</v>
          </cell>
          <cell r="D352">
            <v>579.05199999999991</v>
          </cell>
        </row>
        <row r="353">
          <cell r="A353">
            <v>41883</v>
          </cell>
          <cell r="C353" t="str">
            <v>Septiembre</v>
          </cell>
          <cell r="D353">
            <v>593.46800000000007</v>
          </cell>
        </row>
        <row r="354">
          <cell r="A354">
            <v>41913</v>
          </cell>
          <cell r="C354" t="str">
            <v>Octubre</v>
          </cell>
          <cell r="D354">
            <v>589.98</v>
          </cell>
        </row>
        <row r="355">
          <cell r="A355">
            <v>41944</v>
          </cell>
          <cell r="C355" t="str">
            <v>Noviembre</v>
          </cell>
          <cell r="D355">
            <v>592.45950000000005</v>
          </cell>
        </row>
        <row r="356">
          <cell r="A356">
            <v>41974</v>
          </cell>
          <cell r="C356" t="str">
            <v>Diciembre</v>
          </cell>
          <cell r="D356">
            <v>612.91899999999976</v>
          </cell>
        </row>
        <row r="357">
          <cell r="A357">
            <v>42005</v>
          </cell>
          <cell r="B357">
            <v>2015</v>
          </cell>
          <cell r="C357" t="str">
            <v>Enero</v>
          </cell>
          <cell r="D357">
            <v>620.90952380952388</v>
          </cell>
        </row>
        <row r="358">
          <cell r="A358">
            <v>42036</v>
          </cell>
          <cell r="C358" t="str">
            <v>Febrero</v>
          </cell>
          <cell r="D358">
            <v>623.61750000000006</v>
          </cell>
        </row>
        <row r="359">
          <cell r="A359">
            <v>42064</v>
          </cell>
          <cell r="C359" t="str">
            <v>Marzo</v>
          </cell>
          <cell r="D359">
            <v>628.50318181818193</v>
          </cell>
        </row>
        <row r="360">
          <cell r="A360">
            <v>42095</v>
          </cell>
          <cell r="C360" t="str">
            <v>Abril</v>
          </cell>
          <cell r="D360">
            <v>614.7276190476191</v>
          </cell>
        </row>
        <row r="361">
          <cell r="A361">
            <v>42125</v>
          </cell>
          <cell r="C361" t="str">
            <v>Mayo</v>
          </cell>
          <cell r="D361">
            <v>607.59684210526325</v>
          </cell>
        </row>
        <row r="362">
          <cell r="A362">
            <v>42156</v>
          </cell>
          <cell r="C362" t="str">
            <v>Junio</v>
          </cell>
          <cell r="D362">
            <v>629.99476190476173</v>
          </cell>
        </row>
        <row r="363">
          <cell r="A363">
            <v>42186</v>
          </cell>
          <cell r="C363" t="str">
            <v>Julio</v>
          </cell>
          <cell r="D363">
            <v>650.13954545454544</v>
          </cell>
        </row>
        <row r="364">
          <cell r="A364">
            <v>42217</v>
          </cell>
          <cell r="C364" t="str">
            <v>Agosto</v>
          </cell>
          <cell r="D364">
            <v>688.11571428571426</v>
          </cell>
        </row>
        <row r="365">
          <cell r="A365">
            <v>42248</v>
          </cell>
          <cell r="C365" t="str">
            <v>Septiembre</v>
          </cell>
          <cell r="D365">
            <v>691.72904761904749</v>
          </cell>
        </row>
        <row r="366">
          <cell r="A366">
            <v>42278</v>
          </cell>
          <cell r="C366" t="str">
            <v>Octubre</v>
          </cell>
          <cell r="D366">
            <v>685.3142857142858</v>
          </cell>
        </row>
        <row r="367">
          <cell r="A367">
            <v>42309</v>
          </cell>
          <cell r="C367" t="str">
            <v>Noviembre</v>
          </cell>
          <cell r="D367">
            <v>704.00238095238092</v>
          </cell>
        </row>
        <row r="368">
          <cell r="A368">
            <v>42339</v>
          </cell>
          <cell r="C368" t="str">
            <v>Diciembre</v>
          </cell>
          <cell r="D368">
            <v>704.23800000000006</v>
          </cell>
        </row>
        <row r="369">
          <cell r="A369">
            <v>42370</v>
          </cell>
          <cell r="B369">
            <v>2016</v>
          </cell>
          <cell r="C369" t="str">
            <v>Enero</v>
          </cell>
          <cell r="D369">
            <v>721.94799999999964</v>
          </cell>
        </row>
        <row r="370">
          <cell r="A370">
            <v>42401</v>
          </cell>
          <cell r="C370" t="str">
            <v>Febrero</v>
          </cell>
          <cell r="D370">
            <v>704.08476190476188</v>
          </cell>
        </row>
        <row r="371">
          <cell r="A371">
            <v>42430</v>
          </cell>
          <cell r="C371" t="str">
            <v>Marzo</v>
          </cell>
          <cell r="D371">
            <v>682.06772727272732</v>
          </cell>
        </row>
        <row r="372">
          <cell r="A372">
            <v>42461</v>
          </cell>
          <cell r="C372" t="str">
            <v>Abril</v>
          </cell>
          <cell r="D372">
            <v>669.93238095238098</v>
          </cell>
        </row>
        <row r="373">
          <cell r="A373">
            <v>42491</v>
          </cell>
          <cell r="C373" t="str">
            <v>Mayo</v>
          </cell>
          <cell r="D373">
            <v>681.87045454545466</v>
          </cell>
        </row>
        <row r="374">
          <cell r="A374">
            <v>42522</v>
          </cell>
          <cell r="C374" t="str">
            <v>Junio</v>
          </cell>
          <cell r="D374">
            <v>681.07190476190476</v>
          </cell>
        </row>
        <row r="375">
          <cell r="A375">
            <v>42552</v>
          </cell>
          <cell r="C375" t="str">
            <v>Julio</v>
          </cell>
          <cell r="D375">
            <v>657.56714285714281</v>
          </cell>
        </row>
        <row r="376">
          <cell r="A376">
            <v>42583</v>
          </cell>
          <cell r="C376" t="str">
            <v>Agosto</v>
          </cell>
          <cell r="D376">
            <v>658.89045454545442</v>
          </cell>
        </row>
        <row r="377">
          <cell r="A377">
            <v>42614</v>
          </cell>
          <cell r="C377" t="str">
            <v>Septiembre</v>
          </cell>
          <cell r="D377">
            <v>668.6323809523808</v>
          </cell>
        </row>
        <row r="378">
          <cell r="A378">
            <v>42644</v>
          </cell>
          <cell r="C378" t="str">
            <v>Octubre</v>
          </cell>
          <cell r="D378">
            <v>663.92210526315785</v>
          </cell>
        </row>
        <row r="379">
          <cell r="A379">
            <v>42675</v>
          </cell>
          <cell r="C379" t="str">
            <v>Noviembre</v>
          </cell>
          <cell r="D379">
            <v>666.11761904761897</v>
          </cell>
        </row>
        <row r="380">
          <cell r="A380">
            <v>42705</v>
          </cell>
          <cell r="C380" t="str">
            <v>Diciembre</v>
          </cell>
          <cell r="D380">
            <v>667.16809523809513</v>
          </cell>
        </row>
        <row r="381">
          <cell r="A381">
            <v>42736</v>
          </cell>
          <cell r="B381">
            <v>2017</v>
          </cell>
          <cell r="C381" t="str">
            <v>Enero</v>
          </cell>
          <cell r="D381">
            <v>661.19428571428602</v>
          </cell>
        </row>
        <row r="382">
          <cell r="A382">
            <v>42767</v>
          </cell>
          <cell r="C382" t="str">
            <v>Febrero</v>
          </cell>
          <cell r="D382">
            <v>643.20950000000005</v>
          </cell>
        </row>
        <row r="383">
          <cell r="A383">
            <v>42795</v>
          </cell>
          <cell r="C383" t="str">
            <v>Marzo</v>
          </cell>
          <cell r="D383">
            <v>661.2026086956522</v>
          </cell>
        </row>
        <row r="384">
          <cell r="A384">
            <v>42826</v>
          </cell>
          <cell r="C384" t="str">
            <v>Abril</v>
          </cell>
          <cell r="D384">
            <v>655.74333333333334</v>
          </cell>
        </row>
        <row r="385">
          <cell r="A385">
            <v>42856</v>
          </cell>
          <cell r="C385" t="str">
            <v>Mayo</v>
          </cell>
          <cell r="D385">
            <v>671.53954545454553</v>
          </cell>
        </row>
        <row r="386">
          <cell r="A386">
            <v>42887</v>
          </cell>
          <cell r="C386" t="str">
            <v>Junio</v>
          </cell>
          <cell r="D386">
            <v>665.15333333333342</v>
          </cell>
        </row>
        <row r="387">
          <cell r="A387">
            <v>42917</v>
          </cell>
          <cell r="C387" t="str">
            <v>Julio</v>
          </cell>
          <cell r="D387">
            <v>658.17142857142846</v>
          </cell>
        </row>
        <row r="388">
          <cell r="A388">
            <v>42948</v>
          </cell>
          <cell r="C388" t="str">
            <v>Agosto</v>
          </cell>
          <cell r="D388">
            <v>644.24181818181808</v>
          </cell>
        </row>
        <row r="389">
          <cell r="A389">
            <v>42979</v>
          </cell>
          <cell r="C389" t="str">
            <v>Septiembre</v>
          </cell>
          <cell r="D389">
            <v>625.54157894736852</v>
          </cell>
        </row>
        <row r="390">
          <cell r="A390">
            <v>43009</v>
          </cell>
          <cell r="C390" t="str">
            <v>Octubre</v>
          </cell>
          <cell r="D390">
            <v>629.54649999999992</v>
          </cell>
        </row>
        <row r="391">
          <cell r="A391">
            <v>43040</v>
          </cell>
          <cell r="C391" t="str">
            <v>Noviembre</v>
          </cell>
          <cell r="D391">
            <v>633.76761904761895</v>
          </cell>
        </row>
        <row r="392">
          <cell r="A392">
            <v>43070</v>
          </cell>
          <cell r="C392" t="str">
            <v>Diciembre</v>
          </cell>
          <cell r="D392">
            <v>636.9236842105264</v>
          </cell>
        </row>
        <row r="393">
          <cell r="A393">
            <v>43101</v>
          </cell>
          <cell r="B393">
            <v>2018</v>
          </cell>
          <cell r="C393" t="str">
            <v>Enero</v>
          </cell>
          <cell r="D393">
            <v>605.52863636363645</v>
          </cell>
        </row>
        <row r="394">
          <cell r="A394">
            <v>43132</v>
          </cell>
          <cell r="C394" t="str">
            <v>Febrero</v>
          </cell>
          <cell r="D394">
            <v>596.83899999999994</v>
          </cell>
        </row>
        <row r="395">
          <cell r="A395">
            <v>43160</v>
          </cell>
          <cell r="C395" t="str">
            <v>Marzo</v>
          </cell>
          <cell r="D395">
            <v>603.4452380952381</v>
          </cell>
        </row>
        <row r="396">
          <cell r="A396">
            <v>43191</v>
          </cell>
          <cell r="C396" t="str">
            <v>Abril</v>
          </cell>
          <cell r="D396">
            <v>600.54761904761904</v>
          </cell>
        </row>
        <row r="397">
          <cell r="A397">
            <v>43221</v>
          </cell>
          <cell r="C397" t="str">
            <v>Mayo</v>
          </cell>
          <cell r="D397">
            <v>626.11904761904748</v>
          </cell>
        </row>
        <row r="398">
          <cell r="A398">
            <v>43252</v>
          </cell>
          <cell r="C398" t="str">
            <v>Junio</v>
          </cell>
          <cell r="D398">
            <v>636.14619047619067</v>
          </cell>
        </row>
        <row r="399">
          <cell r="A399">
            <v>43282</v>
          </cell>
          <cell r="C399" t="str">
            <v>Julio</v>
          </cell>
          <cell r="D399">
            <v>652.40699999999993</v>
          </cell>
        </row>
        <row r="400">
          <cell r="A400">
            <v>43313</v>
          </cell>
          <cell r="C400" t="str">
            <v>Agosto</v>
          </cell>
          <cell r="D400">
            <v>656.25090909090898</v>
          </cell>
        </row>
        <row r="401">
          <cell r="A401">
            <v>43344</v>
          </cell>
          <cell r="C401" t="str">
            <v>Septiembre</v>
          </cell>
          <cell r="D401">
            <v>680.91470588235302</v>
          </cell>
        </row>
        <row r="402">
          <cell r="A402">
            <v>43374</v>
          </cell>
          <cell r="C402" t="str">
            <v>Octubre</v>
          </cell>
          <cell r="D402">
            <v>676.84090909090889</v>
          </cell>
        </row>
        <row r="403">
          <cell r="A403">
            <v>43405</v>
          </cell>
          <cell r="C403" t="str">
            <v>Noviembre</v>
          </cell>
          <cell r="D403">
            <v>677.61199999999985</v>
          </cell>
        </row>
        <row r="404">
          <cell r="A404">
            <v>43435</v>
          </cell>
          <cell r="C404" t="str">
            <v>Diciembre</v>
          </cell>
          <cell r="D404">
            <v>681.98684210526335</v>
          </cell>
        </row>
        <row r="405">
          <cell r="A405">
            <v>43466</v>
          </cell>
          <cell r="B405">
            <v>2019</v>
          </cell>
          <cell r="C405" t="str">
            <v>Enero</v>
          </cell>
          <cell r="D405">
            <v>677.06181818181813</v>
          </cell>
        </row>
        <row r="406">
          <cell r="A406">
            <v>43497</v>
          </cell>
          <cell r="C406" t="str">
            <v>Febrero</v>
          </cell>
          <cell r="D406">
            <v>656.30449999999996</v>
          </cell>
        </row>
        <row r="407">
          <cell r="A407">
            <v>43525</v>
          </cell>
          <cell r="C407" t="str">
            <v>Marzo</v>
          </cell>
          <cell r="D407">
            <v>667.67857142857144</v>
          </cell>
        </row>
        <row r="408">
          <cell r="A408">
            <v>43556</v>
          </cell>
          <cell r="C408" t="str">
            <v>Abril</v>
          </cell>
          <cell r="D408">
            <v>667.39904761904756</v>
          </cell>
        </row>
        <row r="409">
          <cell r="A409">
            <v>43586</v>
          </cell>
          <cell r="C409" t="str">
            <v>Mayo</v>
          </cell>
          <cell r="D409">
            <v>692.00380952380954</v>
          </cell>
        </row>
        <row r="410">
          <cell r="A410">
            <v>43617</v>
          </cell>
          <cell r="C410" t="str">
            <v>Junio</v>
          </cell>
          <cell r="D410">
            <v>692.40899999999999</v>
          </cell>
        </row>
        <row r="411">
          <cell r="A411">
            <v>43647</v>
          </cell>
          <cell r="C411" t="str">
            <v>Julio</v>
          </cell>
          <cell r="D411">
            <v>686.0595454545454</v>
          </cell>
        </row>
        <row r="412">
          <cell r="A412">
            <v>43678</v>
          </cell>
          <cell r="C412" t="str">
            <v>Agosto</v>
          </cell>
          <cell r="D412">
            <v>713.70333333333338</v>
          </cell>
        </row>
        <row r="413">
          <cell r="A413">
            <v>43709</v>
          </cell>
          <cell r="C413" t="str">
            <v>Septiembre</v>
          </cell>
          <cell r="D413">
            <v>718.4422222222222</v>
          </cell>
        </row>
        <row r="414">
          <cell r="A414">
            <v>43739</v>
          </cell>
          <cell r="C414" t="str">
            <v>Octubre</v>
          </cell>
          <cell r="D414">
            <v>721.0322727272727</v>
          </cell>
        </row>
        <row r="415">
          <cell r="A415">
            <v>43770</v>
          </cell>
          <cell r="C415" t="str">
            <v>Noviembre</v>
          </cell>
          <cell r="D415">
            <v>776.53</v>
          </cell>
        </row>
        <row r="416">
          <cell r="A416">
            <v>43800</v>
          </cell>
          <cell r="C416" t="str">
            <v>Diciembre</v>
          </cell>
          <cell r="D416">
            <v>770.39</v>
          </cell>
        </row>
        <row r="417">
          <cell r="A417">
            <v>43831</v>
          </cell>
          <cell r="B417">
            <v>2020</v>
          </cell>
          <cell r="C417" t="str">
            <v>Enero</v>
          </cell>
          <cell r="D417">
            <v>772.64772727272725</v>
          </cell>
        </row>
        <row r="418">
          <cell r="A418">
            <v>43862</v>
          </cell>
          <cell r="C418" t="str">
            <v>Febrero</v>
          </cell>
          <cell r="D418">
            <v>796.38</v>
          </cell>
        </row>
        <row r="419">
          <cell r="A419">
            <v>43891</v>
          </cell>
          <cell r="C419" t="str">
            <v>Marzo</v>
          </cell>
          <cell r="D419">
            <v>839.37545454545455</v>
          </cell>
        </row>
        <row r="420">
          <cell r="A420">
            <v>43922</v>
          </cell>
          <cell r="C420" t="str">
            <v>Abril</v>
          </cell>
          <cell r="D420">
            <v>853.37904761904758</v>
          </cell>
        </row>
        <row r="421">
          <cell r="A421">
            <v>43952</v>
          </cell>
          <cell r="C421" t="str">
            <v>Mayo</v>
          </cell>
          <cell r="D421">
            <v>821.80526315789473</v>
          </cell>
        </row>
        <row r="422">
          <cell r="A422">
            <v>43983</v>
          </cell>
          <cell r="C422" t="str">
            <v>Junio</v>
          </cell>
          <cell r="D422">
            <v>793.7180952380952</v>
          </cell>
        </row>
        <row r="423">
          <cell r="A423">
            <v>44013</v>
          </cell>
          <cell r="C423" t="str">
            <v>Julio</v>
          </cell>
          <cell r="D423">
            <v>784.72909090909093</v>
          </cell>
        </row>
        <row r="424">
          <cell r="A424">
            <v>44044</v>
          </cell>
          <cell r="C424" t="str">
            <v>Agosto</v>
          </cell>
          <cell r="D424">
            <v>784.66190476190479</v>
          </cell>
        </row>
        <row r="425">
          <cell r="A425">
            <v>44075</v>
          </cell>
          <cell r="C425" t="str">
            <v>Septiembre</v>
          </cell>
          <cell r="D425">
            <v>773.40238095238101</v>
          </cell>
        </row>
        <row r="426">
          <cell r="A426">
            <v>44105</v>
          </cell>
          <cell r="C426" t="str">
            <v>Octubre</v>
          </cell>
          <cell r="D426">
            <v>788.26714285714286</v>
          </cell>
        </row>
        <row r="427">
          <cell r="A427">
            <v>44136</v>
          </cell>
          <cell r="C427" t="str">
            <v>Noviembre</v>
          </cell>
          <cell r="D427">
            <v>762.88476190476194</v>
          </cell>
        </row>
        <row r="428">
          <cell r="A428">
            <v>44166</v>
          </cell>
          <cell r="C428" t="str">
            <v>Diciembre</v>
          </cell>
          <cell r="D428">
            <v>734.73299999999995</v>
          </cell>
        </row>
        <row r="429">
          <cell r="A429">
            <v>44197</v>
          </cell>
          <cell r="B429">
            <v>2021</v>
          </cell>
          <cell r="C429" t="str">
            <v>Enero</v>
          </cell>
          <cell r="D429">
            <v>723.55600000000004</v>
          </cell>
        </row>
        <row r="430">
          <cell r="A430">
            <v>44228</v>
          </cell>
          <cell r="C430" t="str">
            <v>Febrero</v>
          </cell>
          <cell r="D430">
            <v>722.62649999999996</v>
          </cell>
        </row>
        <row r="431">
          <cell r="A431">
            <v>44256</v>
          </cell>
          <cell r="C431" t="str">
            <v>Marzo</v>
          </cell>
          <cell r="D431">
            <v>726.36608695652171</v>
          </cell>
        </row>
        <row r="432">
          <cell r="A432">
            <v>44287</v>
          </cell>
          <cell r="C432" t="str">
            <v>Abril</v>
          </cell>
          <cell r="D432">
            <v>707.84523809523807</v>
          </cell>
        </row>
        <row r="433">
          <cell r="A433">
            <v>44317</v>
          </cell>
          <cell r="C433" t="str">
            <v>Mayo</v>
          </cell>
          <cell r="D433">
            <v>712.2595</v>
          </cell>
        </row>
        <row r="434">
          <cell r="A434">
            <v>44348</v>
          </cell>
          <cell r="C434" t="str">
            <v>Junio</v>
          </cell>
          <cell r="D434">
            <v>726.54449999999997</v>
          </cell>
        </row>
        <row r="435">
          <cell r="A435">
            <v>44378</v>
          </cell>
          <cell r="C435" t="str">
            <v>Julio</v>
          </cell>
          <cell r="D435">
            <v>750.44047619047615</v>
          </cell>
        </row>
        <row r="436">
          <cell r="A436">
            <v>44409</v>
          </cell>
          <cell r="C436" t="str">
            <v>Agosto</v>
          </cell>
          <cell r="D436">
            <v>779.82818181818186</v>
          </cell>
        </row>
        <row r="437">
          <cell r="A437">
            <v>44440</v>
          </cell>
          <cell r="C437" t="str">
            <v>Septiembre</v>
          </cell>
          <cell r="D437">
            <v>783.62619047619046</v>
          </cell>
        </row>
        <row r="438">
          <cell r="A438">
            <v>44470</v>
          </cell>
          <cell r="C438" t="str">
            <v>Octubre</v>
          </cell>
          <cell r="D438">
            <v>813.95050000000003</v>
          </cell>
        </row>
        <row r="439">
          <cell r="A439">
            <v>44501</v>
          </cell>
          <cell r="C439" t="str">
            <v>Noviembre</v>
          </cell>
          <cell r="D439">
            <v>812.62476190476195</v>
          </cell>
        </row>
        <row r="440">
          <cell r="A440">
            <v>44531</v>
          </cell>
          <cell r="C440" t="str">
            <v>Diciembre</v>
          </cell>
          <cell r="D440">
            <v>849.12190476190472</v>
          </cell>
        </row>
        <row r="441">
          <cell r="A441">
            <v>44562</v>
          </cell>
          <cell r="B441">
            <v>2022</v>
          </cell>
          <cell r="C441" t="str">
            <v>Enero</v>
          </cell>
          <cell r="D441">
            <v>822.05</v>
          </cell>
        </row>
        <row r="442">
          <cell r="A442">
            <v>44593</v>
          </cell>
          <cell r="C442" t="str">
            <v>Febrero</v>
          </cell>
          <cell r="D442">
            <v>807.06799999999998</v>
          </cell>
        </row>
        <row r="443">
          <cell r="A443">
            <v>44621</v>
          </cell>
          <cell r="C443" t="str">
            <v>Marzo</v>
          </cell>
          <cell r="D443">
            <v>799.18739130434778</v>
          </cell>
        </row>
        <row r="444">
          <cell r="A444">
            <v>44652</v>
          </cell>
          <cell r="C444" t="str">
            <v>Abril</v>
          </cell>
          <cell r="D444">
            <v>815.12300000000005</v>
          </cell>
        </row>
        <row r="445">
          <cell r="A445">
            <v>44682</v>
          </cell>
          <cell r="C445" t="str">
            <v>Mayo</v>
          </cell>
          <cell r="D445">
            <v>849.39</v>
          </cell>
        </row>
        <row r="446">
          <cell r="A446">
            <v>44713</v>
          </cell>
          <cell r="C446" t="str">
            <v>Junio</v>
          </cell>
          <cell r="D446">
            <v>857.76949999999999</v>
          </cell>
        </row>
        <row r="447">
          <cell r="A447">
            <v>44743</v>
          </cell>
          <cell r="C447" t="str">
            <v>Julio</v>
          </cell>
          <cell r="D447">
            <v>953.7061904761905</v>
          </cell>
        </row>
        <row r="448">
          <cell r="A448">
            <v>44774</v>
          </cell>
          <cell r="C448" t="str">
            <v>Agosto</v>
          </cell>
          <cell r="D448">
            <v>904.35227272727275</v>
          </cell>
        </row>
        <row r="449">
          <cell r="A449">
            <v>44805</v>
          </cell>
          <cell r="C449" t="str">
            <v>Septiembre</v>
          </cell>
          <cell r="D449">
            <v>921.00750000000005</v>
          </cell>
        </row>
        <row r="450">
          <cell r="A450">
            <v>44835</v>
          </cell>
          <cell r="C450" t="str">
            <v>Octubre</v>
          </cell>
          <cell r="D450">
            <v>955.89473684210532</v>
          </cell>
        </row>
        <row r="451">
          <cell r="A451">
            <v>44866</v>
          </cell>
          <cell r="C451" t="str">
            <v>Noviembre</v>
          </cell>
          <cell r="D451">
            <v>917.05285714285719</v>
          </cell>
        </row>
        <row r="452">
          <cell r="A452">
            <v>44896</v>
          </cell>
          <cell r="C452" t="str">
            <v>Diciembre</v>
          </cell>
          <cell r="D452">
            <v>875.66142857142859</v>
          </cell>
        </row>
        <row r="453">
          <cell r="A453">
            <v>44927</v>
          </cell>
          <cell r="B453" t="str">
            <v>2023 (7)</v>
          </cell>
          <cell r="C453" t="str">
            <v>Enero</v>
          </cell>
          <cell r="D453">
            <v>826.33571428571429</v>
          </cell>
        </row>
        <row r="454">
          <cell r="A454">
            <v>44958</v>
          </cell>
          <cell r="C454" t="str">
            <v>Febrero</v>
          </cell>
          <cell r="D454">
            <v>798.25750000000005</v>
          </cell>
        </row>
        <row r="455">
          <cell r="A455">
            <v>44986</v>
          </cell>
          <cell r="C455" t="str">
            <v>Marzo</v>
          </cell>
          <cell r="D455">
            <v>809.50391304347829</v>
          </cell>
        </row>
        <row r="456">
          <cell r="A456">
            <v>45017</v>
          </cell>
          <cell r="C456" t="str">
            <v>Abril</v>
          </cell>
          <cell r="D456">
            <v>803.83684210526314</v>
          </cell>
        </row>
        <row r="457">
          <cell r="A457">
            <v>45047</v>
          </cell>
          <cell r="C457" t="str">
            <v>Mayo</v>
          </cell>
          <cell r="D457">
            <v>798.63545454545454</v>
          </cell>
        </row>
        <row r="458">
          <cell r="A458">
            <v>45078</v>
          </cell>
          <cell r="C458" t="str">
            <v>Junio</v>
          </cell>
          <cell r="D458">
            <v>799.87249999999995</v>
          </cell>
        </row>
        <row r="459">
          <cell r="A459">
            <v>45108</v>
          </cell>
          <cell r="C459" t="str">
            <v>Julio</v>
          </cell>
          <cell r="D459">
            <v>813.39714285714285</v>
          </cell>
        </row>
        <row r="460">
          <cell r="A460">
            <v>45139</v>
          </cell>
          <cell r="C460" t="str">
            <v>Agosto</v>
          </cell>
          <cell r="D460">
            <v>855.65954545454542</v>
          </cell>
        </row>
        <row r="461">
          <cell r="A461">
            <v>45170</v>
          </cell>
          <cell r="C461" t="str">
            <v>Septiembre</v>
          </cell>
          <cell r="D461">
            <v>884.40368421052631</v>
          </cell>
        </row>
        <row r="462">
          <cell r="A462">
            <v>45200</v>
          </cell>
          <cell r="C462" t="str">
            <v>Octubre</v>
          </cell>
          <cell r="D462">
            <v>926.34699999999998</v>
          </cell>
        </row>
        <row r="463">
          <cell r="A463">
            <v>45231</v>
          </cell>
          <cell r="C463" t="str">
            <v>Noviembre</v>
          </cell>
          <cell r="D463">
            <v>886.61428571428576</v>
          </cell>
        </row>
        <row r="464">
          <cell r="A464">
            <v>45261</v>
          </cell>
          <cell r="C464" t="str">
            <v>Diciembre</v>
          </cell>
          <cell r="D464">
            <v>874.66578947368419</v>
          </cell>
        </row>
        <row r="465">
          <cell r="A465">
            <v>45292</v>
          </cell>
          <cell r="B465" t="str">
            <v>2024 (7)</v>
          </cell>
          <cell r="C465" t="str">
            <v>Enero</v>
          </cell>
          <cell r="D465">
            <v>907.98681818181819</v>
          </cell>
        </row>
        <row r="466">
          <cell r="A466">
            <v>45323</v>
          </cell>
          <cell r="C466" t="str">
            <v>Febrero</v>
          </cell>
          <cell r="D466">
            <v>963.44238095238097</v>
          </cell>
        </row>
        <row r="467">
          <cell r="A467">
            <v>45352</v>
          </cell>
          <cell r="C467" t="str">
            <v>Marzo</v>
          </cell>
          <cell r="D467">
            <v>967.9325</v>
          </cell>
        </row>
        <row r="468">
          <cell r="A468">
            <v>45383</v>
          </cell>
          <cell r="C468" t="str">
            <v>Abril</v>
          </cell>
          <cell r="D468">
            <v>960.13818181818181</v>
          </cell>
        </row>
        <row r="469">
          <cell r="A469">
            <v>45413</v>
          </cell>
          <cell r="C469" t="str">
            <v>Mayo</v>
          </cell>
          <cell r="D469">
            <v>917.87714285714287</v>
          </cell>
        </row>
        <row r="470">
          <cell r="A470">
            <v>45444</v>
          </cell>
          <cell r="C470" t="str">
            <v>Junio</v>
          </cell>
          <cell r="D470">
            <v>926.08105263157893</v>
          </cell>
        </row>
        <row r="471">
          <cell r="A471">
            <v>45474</v>
          </cell>
          <cell r="C471" t="str">
            <v>Julio</v>
          </cell>
          <cell r="D471">
            <v>937.56090909090904</v>
          </cell>
        </row>
        <row r="472">
          <cell r="A472">
            <v>45505</v>
          </cell>
          <cell r="C472" t="str">
            <v>Agosto</v>
          </cell>
          <cell r="D472">
            <v>929.89523809523814</v>
          </cell>
        </row>
        <row r="473">
          <cell r="A473">
            <v>45536</v>
          </cell>
          <cell r="C473" t="str">
            <v>Septiembre</v>
          </cell>
          <cell r="D473">
            <v>926.21444444444444</v>
          </cell>
        </row>
        <row r="474">
          <cell r="A474">
            <v>45566</v>
          </cell>
          <cell r="C474" t="str">
            <v>Octubre</v>
          </cell>
          <cell r="D474">
            <v>933.81227272727267</v>
          </cell>
        </row>
        <row r="475">
          <cell r="A475">
            <v>45597</v>
          </cell>
          <cell r="C475" t="str">
            <v>Noviembre</v>
          </cell>
          <cell r="D475">
            <v>971.6</v>
          </cell>
        </row>
        <row r="476">
          <cell r="A476">
            <v>45627</v>
          </cell>
          <cell r="C476" t="str">
            <v>Diciembre</v>
          </cell>
          <cell r="D476">
            <v>982.29600000000005</v>
          </cell>
        </row>
        <row r="477">
          <cell r="A477">
            <v>45658</v>
          </cell>
          <cell r="B477" t="str">
            <v>2025 (7)</v>
          </cell>
          <cell r="C477" t="str">
            <v>Enero</v>
          </cell>
          <cell r="D477">
            <v>1000.7636363636364</v>
          </cell>
        </row>
        <row r="478">
          <cell r="A478">
            <v>45689</v>
          </cell>
          <cell r="C478" t="str">
            <v>Febrero</v>
          </cell>
          <cell r="D478">
            <v>956.62</v>
          </cell>
        </row>
        <row r="479">
          <cell r="A479">
            <v>45717</v>
          </cell>
          <cell r="C479" t="str">
            <v>Marzo</v>
          </cell>
          <cell r="D479">
            <v>932.55190476190478</v>
          </cell>
        </row>
        <row r="480">
          <cell r="A480">
            <v>45748</v>
          </cell>
          <cell r="C480" t="str">
            <v>Abril</v>
          </cell>
          <cell r="D480">
            <v>961.95714285714291</v>
          </cell>
        </row>
        <row r="481">
          <cell r="A481">
            <v>45778</v>
          </cell>
          <cell r="C481" t="str">
            <v>Mayo</v>
          </cell>
          <cell r="D481">
            <v>941.01250000000005</v>
          </cell>
        </row>
        <row r="482">
          <cell r="A482">
            <v>45809</v>
          </cell>
          <cell r="C482" t="str">
            <v>Junio</v>
          </cell>
          <cell r="D482">
            <v>938.03700000000003</v>
          </cell>
        </row>
        <row r="483">
          <cell r="A483">
            <v>45839</v>
          </cell>
          <cell r="C483" t="str">
            <v>Julio</v>
          </cell>
        </row>
        <row r="484">
          <cell r="A484">
            <v>45870</v>
          </cell>
          <cell r="C484" t="str">
            <v>Agosto</v>
          </cell>
        </row>
        <row r="485">
          <cell r="A485">
            <v>45901</v>
          </cell>
          <cell r="C485" t="str">
            <v>Septiembre</v>
          </cell>
        </row>
        <row r="486">
          <cell r="A486">
            <v>45931</v>
          </cell>
          <cell r="C486" t="str">
            <v>Octubre</v>
          </cell>
        </row>
        <row r="487">
          <cell r="A487">
            <v>45962</v>
          </cell>
          <cell r="C487" t="str">
            <v>Noviembre</v>
          </cell>
        </row>
        <row r="488">
          <cell r="A488">
            <v>45992</v>
          </cell>
          <cell r="C488" t="str">
            <v>Diciembre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NS VA"/>
      <sheetName val="PBI Regional"/>
      <sheetName val="PBI por actividad"/>
      <sheetName val="Los Lagos"/>
      <sheetName val="Aysen"/>
      <sheetName val="Magallanes"/>
      <sheetName val="Sistemas Medianos"/>
      <sheetName val="BNE Regional"/>
      <sheetName val="BNE 2023"/>
      <sheetName val="TD Balance energético"/>
      <sheetName val="data"/>
      <sheetName val="Factores de conversión"/>
    </sheetNames>
    <sheetDataSet>
      <sheetData sheetId="0">
        <row r="6">
          <cell r="B6">
            <v>44708.559682841274</v>
          </cell>
        </row>
      </sheetData>
      <sheetData sheetId="1"/>
      <sheetData sheetId="2"/>
      <sheetData sheetId="3">
        <row r="22">
          <cell r="A22" t="str">
            <v>Industria</v>
          </cell>
        </row>
      </sheetData>
      <sheetData sheetId="4">
        <row r="22">
          <cell r="A22" t="str">
            <v>Industria</v>
          </cell>
        </row>
      </sheetData>
      <sheetData sheetId="5">
        <row r="22">
          <cell r="A22" t="str">
            <v>Industria</v>
          </cell>
        </row>
      </sheetData>
      <sheetData sheetId="6">
        <row r="2">
          <cell r="C2">
            <v>0.62991202346041053</v>
          </cell>
        </row>
      </sheetData>
      <sheetData sheetId="7">
        <row r="78">
          <cell r="L78">
            <v>1096263.8730335999</v>
          </cell>
        </row>
      </sheetData>
      <sheetData sheetId="8"/>
      <sheetData sheetId="9"/>
      <sheetData sheetId="10"/>
      <sheetData sheetId="11">
        <row r="4">
          <cell r="B4">
            <v>1160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cio de Combustibles"/>
      <sheetName val="regiones"/>
      <sheetName val="sh_precio_combustible_liquido"/>
      <sheetName val="Precio de Combustibles Mensual"/>
      <sheetName val="Precio Diesel R13"/>
      <sheetName val="Precio Diesel mensual regiones"/>
    </sheetNames>
    <sheetDataSet>
      <sheetData sheetId="0"/>
      <sheetData sheetId="1"/>
      <sheetData sheetId="2"/>
      <sheetData sheetId="3"/>
      <sheetData sheetId="4">
        <row r="3">
          <cell r="A3">
            <v>34335</v>
          </cell>
          <cell r="B3">
            <v>1994</v>
          </cell>
          <cell r="C3">
            <v>1</v>
          </cell>
          <cell r="D3">
            <v>132.5</v>
          </cell>
        </row>
        <row r="4">
          <cell r="A4">
            <v>34366</v>
          </cell>
          <cell r="B4">
            <v>1994</v>
          </cell>
          <cell r="C4">
            <v>2</v>
          </cell>
          <cell r="D4">
            <v>132.30000000000001</v>
          </cell>
        </row>
        <row r="5">
          <cell r="A5">
            <v>34394</v>
          </cell>
          <cell r="B5">
            <v>1994</v>
          </cell>
          <cell r="C5">
            <v>3</v>
          </cell>
          <cell r="D5">
            <v>132.30000000000001</v>
          </cell>
        </row>
        <row r="6">
          <cell r="A6">
            <v>34425</v>
          </cell>
          <cell r="B6">
            <v>1994</v>
          </cell>
          <cell r="C6">
            <v>4</v>
          </cell>
          <cell r="D6">
            <v>132.19999999999999</v>
          </cell>
        </row>
        <row r="7">
          <cell r="A7">
            <v>34455</v>
          </cell>
          <cell r="B7">
            <v>1994</v>
          </cell>
          <cell r="C7">
            <v>5</v>
          </cell>
          <cell r="D7">
            <v>132.1</v>
          </cell>
        </row>
        <row r="8">
          <cell r="A8">
            <v>34486</v>
          </cell>
          <cell r="B8">
            <v>1994</v>
          </cell>
          <cell r="C8">
            <v>6</v>
          </cell>
          <cell r="D8">
            <v>132.30000000000001</v>
          </cell>
        </row>
        <row r="9">
          <cell r="A9">
            <v>34516</v>
          </cell>
          <cell r="B9">
            <v>1994</v>
          </cell>
          <cell r="C9">
            <v>7</v>
          </cell>
          <cell r="D9">
            <v>132.1</v>
          </cell>
        </row>
        <row r="10">
          <cell r="A10">
            <v>34547</v>
          </cell>
          <cell r="B10">
            <v>1994</v>
          </cell>
          <cell r="C10">
            <v>8</v>
          </cell>
          <cell r="D10">
            <v>132.19999999999999</v>
          </cell>
        </row>
        <row r="11">
          <cell r="A11">
            <v>34578</v>
          </cell>
          <cell r="B11">
            <v>1994</v>
          </cell>
          <cell r="C11">
            <v>9</v>
          </cell>
          <cell r="D11">
            <v>132.1</v>
          </cell>
        </row>
        <row r="12">
          <cell r="A12">
            <v>34608</v>
          </cell>
          <cell r="B12">
            <v>1994</v>
          </cell>
          <cell r="C12">
            <v>10</v>
          </cell>
          <cell r="D12">
            <v>132</v>
          </cell>
        </row>
        <row r="13">
          <cell r="A13">
            <v>34639</v>
          </cell>
          <cell r="B13">
            <v>1994</v>
          </cell>
          <cell r="C13">
            <v>11</v>
          </cell>
          <cell r="D13">
            <v>131.9</v>
          </cell>
        </row>
        <row r="14">
          <cell r="A14">
            <v>34669</v>
          </cell>
          <cell r="B14">
            <v>1994</v>
          </cell>
          <cell r="C14">
            <v>12</v>
          </cell>
          <cell r="D14">
            <v>132.19999999999999</v>
          </cell>
        </row>
        <row r="15">
          <cell r="A15">
            <v>34700</v>
          </cell>
          <cell r="B15">
            <v>1995</v>
          </cell>
          <cell r="C15">
            <v>1</v>
          </cell>
          <cell r="D15">
            <v>131.5</v>
          </cell>
        </row>
        <row r="16">
          <cell r="A16">
            <v>34731</v>
          </cell>
          <cell r="B16">
            <v>1995</v>
          </cell>
          <cell r="C16">
            <v>2</v>
          </cell>
          <cell r="D16">
            <v>131.5</v>
          </cell>
        </row>
        <row r="17">
          <cell r="A17">
            <v>34759</v>
          </cell>
          <cell r="B17">
            <v>1995</v>
          </cell>
          <cell r="C17">
            <v>3</v>
          </cell>
          <cell r="D17">
            <v>132.4</v>
          </cell>
        </row>
        <row r="18">
          <cell r="A18">
            <v>34790</v>
          </cell>
          <cell r="B18">
            <v>1995</v>
          </cell>
          <cell r="C18">
            <v>4</v>
          </cell>
          <cell r="D18">
            <v>131.5</v>
          </cell>
        </row>
        <row r="19">
          <cell r="A19">
            <v>34820</v>
          </cell>
          <cell r="B19">
            <v>1995</v>
          </cell>
          <cell r="C19">
            <v>5</v>
          </cell>
          <cell r="D19">
            <v>131.6</v>
          </cell>
        </row>
        <row r="20">
          <cell r="A20">
            <v>34851</v>
          </cell>
          <cell r="B20">
            <v>1995</v>
          </cell>
          <cell r="C20">
            <v>6</v>
          </cell>
          <cell r="D20">
            <v>132.30000000000001</v>
          </cell>
        </row>
        <row r="21">
          <cell r="A21">
            <v>34881</v>
          </cell>
          <cell r="B21">
            <v>1995</v>
          </cell>
          <cell r="C21">
            <v>7</v>
          </cell>
          <cell r="D21">
            <v>127.7</v>
          </cell>
        </row>
        <row r="22">
          <cell r="A22">
            <v>34912</v>
          </cell>
          <cell r="B22">
            <v>1995</v>
          </cell>
          <cell r="C22">
            <v>8</v>
          </cell>
          <cell r="D22">
            <v>127.6</v>
          </cell>
        </row>
        <row r="23">
          <cell r="A23">
            <v>34943</v>
          </cell>
          <cell r="B23">
            <v>1995</v>
          </cell>
          <cell r="C23">
            <v>9</v>
          </cell>
          <cell r="D23">
            <v>127.5</v>
          </cell>
        </row>
        <row r="24">
          <cell r="A24">
            <v>34973</v>
          </cell>
          <cell r="B24">
            <v>1995</v>
          </cell>
          <cell r="C24">
            <v>10</v>
          </cell>
          <cell r="D24">
            <v>134.5</v>
          </cell>
        </row>
        <row r="25">
          <cell r="A25">
            <v>35004</v>
          </cell>
          <cell r="B25">
            <v>1995</v>
          </cell>
          <cell r="C25">
            <v>11</v>
          </cell>
          <cell r="D25">
            <v>133.4</v>
          </cell>
        </row>
        <row r="26">
          <cell r="A26">
            <v>35034</v>
          </cell>
          <cell r="B26">
            <v>1995</v>
          </cell>
          <cell r="C26">
            <v>12</v>
          </cell>
          <cell r="D26">
            <v>137.69999999999999</v>
          </cell>
        </row>
        <row r="27">
          <cell r="A27">
            <v>35065</v>
          </cell>
          <cell r="B27">
            <v>1996</v>
          </cell>
          <cell r="C27">
            <v>1</v>
          </cell>
          <cell r="D27">
            <v>148.19999999999999</v>
          </cell>
        </row>
        <row r="28">
          <cell r="A28">
            <v>35096</v>
          </cell>
          <cell r="B28">
            <v>1996</v>
          </cell>
          <cell r="C28">
            <v>2</v>
          </cell>
          <cell r="D28">
            <v>150</v>
          </cell>
        </row>
        <row r="29">
          <cell r="A29">
            <v>35125</v>
          </cell>
          <cell r="B29">
            <v>1996</v>
          </cell>
          <cell r="C29">
            <v>3</v>
          </cell>
          <cell r="D29">
            <v>148</v>
          </cell>
        </row>
        <row r="30">
          <cell r="A30">
            <v>35156</v>
          </cell>
          <cell r="B30">
            <v>1996</v>
          </cell>
          <cell r="C30">
            <v>4</v>
          </cell>
          <cell r="D30">
            <v>147.4</v>
          </cell>
        </row>
        <row r="31">
          <cell r="A31">
            <v>35186</v>
          </cell>
          <cell r="B31">
            <v>1996</v>
          </cell>
          <cell r="C31">
            <v>5</v>
          </cell>
          <cell r="D31">
            <v>150.6</v>
          </cell>
        </row>
        <row r="32">
          <cell r="A32">
            <v>35217</v>
          </cell>
          <cell r="B32">
            <v>1996</v>
          </cell>
          <cell r="C32">
            <v>6</v>
          </cell>
          <cell r="D32">
            <v>149.19999999999999</v>
          </cell>
        </row>
        <row r="33">
          <cell r="A33">
            <v>35247</v>
          </cell>
          <cell r="B33">
            <v>1996</v>
          </cell>
          <cell r="C33">
            <v>7</v>
          </cell>
          <cell r="D33">
            <v>141.5</v>
          </cell>
        </row>
        <row r="34">
          <cell r="A34">
            <v>35278</v>
          </cell>
          <cell r="B34">
            <v>1996</v>
          </cell>
          <cell r="C34">
            <v>8</v>
          </cell>
          <cell r="D34">
            <v>141.30000000000001</v>
          </cell>
        </row>
        <row r="35">
          <cell r="A35">
            <v>35309</v>
          </cell>
          <cell r="B35">
            <v>1996</v>
          </cell>
          <cell r="C35">
            <v>9</v>
          </cell>
          <cell r="D35">
            <v>146.9</v>
          </cell>
        </row>
        <row r="36">
          <cell r="A36">
            <v>35339</v>
          </cell>
          <cell r="B36">
            <v>1996</v>
          </cell>
          <cell r="C36">
            <v>10</v>
          </cell>
          <cell r="D36">
            <v>156.80000000000001</v>
          </cell>
        </row>
        <row r="37">
          <cell r="A37">
            <v>35370</v>
          </cell>
          <cell r="B37">
            <v>1996</v>
          </cell>
          <cell r="C37">
            <v>11</v>
          </cell>
          <cell r="D37">
            <v>156.1163043</v>
          </cell>
        </row>
        <row r="38">
          <cell r="A38">
            <v>35400</v>
          </cell>
          <cell r="B38">
            <v>1996</v>
          </cell>
          <cell r="C38">
            <v>12</v>
          </cell>
          <cell r="D38">
            <v>155.94</v>
          </cell>
        </row>
        <row r="39">
          <cell r="A39">
            <v>35431</v>
          </cell>
          <cell r="B39">
            <v>1997</v>
          </cell>
          <cell r="C39">
            <v>1</v>
          </cell>
          <cell r="D39">
            <v>157</v>
          </cell>
        </row>
        <row r="40">
          <cell r="A40">
            <v>35462</v>
          </cell>
          <cell r="B40">
            <v>1997</v>
          </cell>
          <cell r="C40">
            <v>2</v>
          </cell>
          <cell r="D40">
            <v>157</v>
          </cell>
        </row>
        <row r="41">
          <cell r="A41">
            <v>35490</v>
          </cell>
          <cell r="B41">
            <v>1997</v>
          </cell>
          <cell r="C41">
            <v>3</v>
          </cell>
          <cell r="D41">
            <v>143</v>
          </cell>
        </row>
        <row r="42">
          <cell r="A42">
            <v>35521</v>
          </cell>
          <cell r="B42">
            <v>1997</v>
          </cell>
          <cell r="C42">
            <v>4</v>
          </cell>
          <cell r="D42">
            <v>147.4</v>
          </cell>
        </row>
        <row r="43">
          <cell r="A43">
            <v>35551</v>
          </cell>
          <cell r="B43">
            <v>1997</v>
          </cell>
          <cell r="C43">
            <v>5</v>
          </cell>
          <cell r="D43">
            <v>147.4</v>
          </cell>
        </row>
        <row r="44">
          <cell r="A44">
            <v>35582</v>
          </cell>
          <cell r="B44">
            <v>1997</v>
          </cell>
          <cell r="C44">
            <v>6</v>
          </cell>
          <cell r="D44">
            <v>147.4</v>
          </cell>
        </row>
        <row r="45">
          <cell r="A45">
            <v>35612</v>
          </cell>
          <cell r="B45">
            <v>1997</v>
          </cell>
          <cell r="C45">
            <v>7</v>
          </cell>
          <cell r="D45">
            <v>141.34</v>
          </cell>
        </row>
        <row r="46">
          <cell r="A46">
            <v>35643</v>
          </cell>
          <cell r="B46">
            <v>1997</v>
          </cell>
          <cell r="C46">
            <v>8</v>
          </cell>
          <cell r="D46">
            <v>141.75</v>
          </cell>
        </row>
        <row r="47">
          <cell r="A47">
            <v>35674</v>
          </cell>
          <cell r="B47">
            <v>1997</v>
          </cell>
          <cell r="C47">
            <v>9</v>
          </cell>
          <cell r="D47">
            <v>144.1</v>
          </cell>
        </row>
        <row r="48">
          <cell r="A48">
            <v>35704</v>
          </cell>
          <cell r="B48">
            <v>1997</v>
          </cell>
          <cell r="C48">
            <v>10</v>
          </cell>
          <cell r="D48">
            <v>146.44999999999999</v>
          </cell>
        </row>
        <row r="49">
          <cell r="A49">
            <v>35735</v>
          </cell>
          <cell r="B49">
            <v>1997</v>
          </cell>
          <cell r="C49">
            <v>11</v>
          </cell>
          <cell r="D49">
            <v>154.06</v>
          </cell>
        </row>
        <row r="50">
          <cell r="A50">
            <v>35765</v>
          </cell>
          <cell r="B50">
            <v>1997</v>
          </cell>
          <cell r="C50">
            <v>12</v>
          </cell>
          <cell r="D50">
            <v>153.49</v>
          </cell>
        </row>
        <row r="51">
          <cell r="A51">
            <v>35796</v>
          </cell>
          <cell r="B51">
            <v>1998</v>
          </cell>
          <cell r="C51">
            <v>1</v>
          </cell>
          <cell r="D51">
            <v>151.06</v>
          </cell>
        </row>
        <row r="52">
          <cell r="A52">
            <v>35827</v>
          </cell>
          <cell r="B52">
            <v>1998</v>
          </cell>
          <cell r="C52">
            <v>2</v>
          </cell>
          <cell r="D52">
            <v>147.6</v>
          </cell>
        </row>
        <row r="53">
          <cell r="A53">
            <v>35855</v>
          </cell>
          <cell r="B53">
            <v>1998</v>
          </cell>
          <cell r="C53">
            <v>3</v>
          </cell>
          <cell r="D53">
            <v>148.02000000000001</v>
          </cell>
        </row>
        <row r="54">
          <cell r="A54">
            <v>35886</v>
          </cell>
          <cell r="B54">
            <v>1998</v>
          </cell>
          <cell r="C54">
            <v>4</v>
          </cell>
          <cell r="D54">
            <v>144.21</v>
          </cell>
        </row>
        <row r="55">
          <cell r="A55">
            <v>35916</v>
          </cell>
          <cell r="B55">
            <v>1998</v>
          </cell>
          <cell r="C55">
            <v>5</v>
          </cell>
          <cell r="D55">
            <v>144.13</v>
          </cell>
        </row>
        <row r="56">
          <cell r="A56">
            <v>35947</v>
          </cell>
          <cell r="B56">
            <v>1998</v>
          </cell>
          <cell r="C56">
            <v>6</v>
          </cell>
          <cell r="D56" t="e">
            <v>#DIV/0!</v>
          </cell>
        </row>
        <row r="57">
          <cell r="A57">
            <v>35977</v>
          </cell>
          <cell r="B57">
            <v>1998</v>
          </cell>
          <cell r="C57">
            <v>7</v>
          </cell>
          <cell r="D57">
            <v>144.36000000000001</v>
          </cell>
        </row>
        <row r="58">
          <cell r="A58">
            <v>36008</v>
          </cell>
          <cell r="B58">
            <v>1998</v>
          </cell>
          <cell r="C58">
            <v>8</v>
          </cell>
          <cell r="D58">
            <v>143.9</v>
          </cell>
        </row>
        <row r="59">
          <cell r="A59">
            <v>36039</v>
          </cell>
          <cell r="B59">
            <v>1998</v>
          </cell>
          <cell r="C59">
            <v>9</v>
          </cell>
          <cell r="D59">
            <v>144.16739129999999</v>
          </cell>
        </row>
        <row r="60">
          <cell r="A60">
            <v>36069</v>
          </cell>
          <cell r="B60">
            <v>1998</v>
          </cell>
          <cell r="C60">
            <v>10</v>
          </cell>
          <cell r="D60">
            <v>143.4428571</v>
          </cell>
        </row>
        <row r="61">
          <cell r="A61">
            <v>36100</v>
          </cell>
          <cell r="B61">
            <v>1998</v>
          </cell>
          <cell r="C61">
            <v>11</v>
          </cell>
          <cell r="D61">
            <v>142.5010753</v>
          </cell>
        </row>
        <row r="62">
          <cell r="A62">
            <v>36130</v>
          </cell>
          <cell r="B62">
            <v>1998</v>
          </cell>
          <cell r="C62">
            <v>12</v>
          </cell>
          <cell r="D62">
            <v>142.09361699999999</v>
          </cell>
        </row>
        <row r="63">
          <cell r="A63">
            <v>36161</v>
          </cell>
          <cell r="B63">
            <v>1999</v>
          </cell>
          <cell r="C63">
            <v>1</v>
          </cell>
          <cell r="D63">
            <v>139.12150539999999</v>
          </cell>
        </row>
        <row r="64">
          <cell r="A64">
            <v>36192</v>
          </cell>
          <cell r="B64">
            <v>1999</v>
          </cell>
          <cell r="C64">
            <v>2</v>
          </cell>
          <cell r="D64">
            <v>139.47204300000001</v>
          </cell>
        </row>
        <row r="65">
          <cell r="A65">
            <v>36220</v>
          </cell>
          <cell r="B65">
            <v>1999</v>
          </cell>
          <cell r="C65">
            <v>3</v>
          </cell>
          <cell r="D65">
            <v>139.3473118</v>
          </cell>
        </row>
        <row r="66">
          <cell r="A66">
            <v>36251</v>
          </cell>
          <cell r="B66">
            <v>1999</v>
          </cell>
          <cell r="C66">
            <v>4</v>
          </cell>
          <cell r="D66">
            <v>147.172043</v>
          </cell>
        </row>
        <row r="67">
          <cell r="A67">
            <v>36281</v>
          </cell>
          <cell r="B67">
            <v>1999</v>
          </cell>
          <cell r="C67">
            <v>5</v>
          </cell>
          <cell r="D67">
            <v>148.5382979</v>
          </cell>
        </row>
        <row r="68">
          <cell r="A68">
            <v>36312</v>
          </cell>
          <cell r="B68">
            <v>1999</v>
          </cell>
          <cell r="C68">
            <v>6</v>
          </cell>
          <cell r="D68">
            <v>150.76489359999999</v>
          </cell>
        </row>
        <row r="69">
          <cell r="A69">
            <v>36342</v>
          </cell>
          <cell r="B69">
            <v>1999</v>
          </cell>
          <cell r="C69">
            <v>7</v>
          </cell>
          <cell r="D69">
            <v>151.19999999999999</v>
          </cell>
        </row>
        <row r="70">
          <cell r="A70">
            <v>36373</v>
          </cell>
          <cell r="B70">
            <v>1999</v>
          </cell>
          <cell r="C70">
            <v>8</v>
          </cell>
          <cell r="D70">
            <v>162.18191490000001</v>
          </cell>
        </row>
        <row r="71">
          <cell r="A71">
            <v>36404</v>
          </cell>
          <cell r="B71">
            <v>1999</v>
          </cell>
          <cell r="C71">
            <v>9</v>
          </cell>
          <cell r="D71">
            <v>159.4</v>
          </cell>
        </row>
        <row r="72">
          <cell r="A72">
            <v>36434</v>
          </cell>
          <cell r="B72">
            <v>1999</v>
          </cell>
          <cell r="C72">
            <v>10</v>
          </cell>
          <cell r="D72">
            <v>158.8297872</v>
          </cell>
        </row>
        <row r="73">
          <cell r="A73">
            <v>36465</v>
          </cell>
          <cell r="B73">
            <v>1999</v>
          </cell>
          <cell r="C73">
            <v>11</v>
          </cell>
          <cell r="D73">
            <v>158.52688169999999</v>
          </cell>
        </row>
        <row r="74">
          <cell r="A74">
            <v>36495</v>
          </cell>
          <cell r="B74">
            <v>1999</v>
          </cell>
          <cell r="C74">
            <v>12</v>
          </cell>
          <cell r="D74">
            <v>158.2739785</v>
          </cell>
        </row>
        <row r="75">
          <cell r="A75">
            <v>36526</v>
          </cell>
          <cell r="B75">
            <v>2000</v>
          </cell>
          <cell r="C75">
            <v>1</v>
          </cell>
          <cell r="D75">
            <v>158.37</v>
          </cell>
        </row>
        <row r="76">
          <cell r="A76">
            <v>36557</v>
          </cell>
          <cell r="B76">
            <v>2000</v>
          </cell>
          <cell r="C76">
            <v>2</v>
          </cell>
          <cell r="D76">
            <v>158.13999999999999</v>
          </cell>
        </row>
        <row r="77">
          <cell r="A77">
            <v>36586</v>
          </cell>
          <cell r="B77">
            <v>2000</v>
          </cell>
          <cell r="C77">
            <v>3</v>
          </cell>
          <cell r="D77">
            <v>182.43</v>
          </cell>
        </row>
        <row r="78">
          <cell r="A78">
            <v>36617</v>
          </cell>
          <cell r="B78">
            <v>2000</v>
          </cell>
          <cell r="C78">
            <v>4</v>
          </cell>
          <cell r="D78">
            <v>197.75</v>
          </cell>
        </row>
        <row r="79">
          <cell r="A79">
            <v>36647</v>
          </cell>
          <cell r="B79">
            <v>2000</v>
          </cell>
          <cell r="C79">
            <v>5</v>
          </cell>
          <cell r="D79">
            <v>198.9</v>
          </cell>
        </row>
        <row r="80">
          <cell r="A80">
            <v>36678</v>
          </cell>
          <cell r="B80">
            <v>2000</v>
          </cell>
          <cell r="C80">
            <v>6</v>
          </cell>
          <cell r="D80">
            <v>199.25</v>
          </cell>
        </row>
        <row r="81">
          <cell r="A81">
            <v>36708</v>
          </cell>
          <cell r="B81">
            <v>2000</v>
          </cell>
          <cell r="C81">
            <v>7</v>
          </cell>
          <cell r="D81">
            <v>209.68</v>
          </cell>
        </row>
        <row r="82">
          <cell r="A82">
            <v>36739</v>
          </cell>
          <cell r="B82">
            <v>2000</v>
          </cell>
          <cell r="C82">
            <v>8</v>
          </cell>
          <cell r="D82">
            <v>214.83</v>
          </cell>
        </row>
        <row r="83">
          <cell r="A83">
            <v>36770</v>
          </cell>
          <cell r="B83">
            <v>2000</v>
          </cell>
          <cell r="C83">
            <v>9</v>
          </cell>
          <cell r="D83">
            <v>237.94</v>
          </cell>
        </row>
        <row r="84">
          <cell r="A84">
            <v>36800</v>
          </cell>
          <cell r="B84">
            <v>2000</v>
          </cell>
          <cell r="C84">
            <v>10</v>
          </cell>
          <cell r="D84">
            <v>261.55</v>
          </cell>
        </row>
        <row r="85">
          <cell r="A85">
            <v>36831</v>
          </cell>
          <cell r="B85">
            <v>2000</v>
          </cell>
          <cell r="C85">
            <v>11</v>
          </cell>
          <cell r="D85">
            <v>262.24</v>
          </cell>
        </row>
        <row r="86">
          <cell r="A86">
            <v>36861</v>
          </cell>
          <cell r="B86">
            <v>2000</v>
          </cell>
          <cell r="C86">
            <v>12</v>
          </cell>
          <cell r="D86">
            <v>269.85000000000002</v>
          </cell>
        </row>
        <row r="87">
          <cell r="A87">
            <v>36892</v>
          </cell>
          <cell r="B87">
            <v>2001</v>
          </cell>
          <cell r="C87">
            <v>1</v>
          </cell>
          <cell r="D87">
            <v>251.53</v>
          </cell>
        </row>
        <row r="88">
          <cell r="A88">
            <v>36923</v>
          </cell>
          <cell r="B88">
            <v>2001</v>
          </cell>
          <cell r="C88">
            <v>2</v>
          </cell>
          <cell r="D88">
            <v>258.56</v>
          </cell>
        </row>
        <row r="89">
          <cell r="A89">
            <v>36951</v>
          </cell>
          <cell r="B89">
            <v>2001</v>
          </cell>
          <cell r="C89">
            <v>3</v>
          </cell>
          <cell r="D89">
            <v>236.63</v>
          </cell>
        </row>
        <row r="90">
          <cell r="A90">
            <v>36982</v>
          </cell>
          <cell r="B90">
            <v>2001</v>
          </cell>
          <cell r="C90">
            <v>4</v>
          </cell>
          <cell r="D90">
            <v>233</v>
          </cell>
        </row>
        <row r="91">
          <cell r="A91">
            <v>37012</v>
          </cell>
          <cell r="B91">
            <v>2001</v>
          </cell>
          <cell r="C91">
            <v>5</v>
          </cell>
          <cell r="D91">
            <v>251.1</v>
          </cell>
        </row>
        <row r="92">
          <cell r="A92">
            <v>37043</v>
          </cell>
          <cell r="B92">
            <v>2001</v>
          </cell>
          <cell r="C92">
            <v>6</v>
          </cell>
          <cell r="D92">
            <v>254.19</v>
          </cell>
        </row>
        <row r="93">
          <cell r="A93">
            <v>37073</v>
          </cell>
          <cell r="B93">
            <v>2001</v>
          </cell>
          <cell r="C93">
            <v>7</v>
          </cell>
          <cell r="D93">
            <v>250.54</v>
          </cell>
        </row>
        <row r="94">
          <cell r="A94">
            <v>37104</v>
          </cell>
          <cell r="B94">
            <v>2001</v>
          </cell>
          <cell r="C94">
            <v>8</v>
          </cell>
          <cell r="D94">
            <v>250.31</v>
          </cell>
        </row>
        <row r="95">
          <cell r="A95">
            <v>37135</v>
          </cell>
          <cell r="B95">
            <v>2001</v>
          </cell>
          <cell r="C95">
            <v>9</v>
          </cell>
          <cell r="D95">
            <v>256.7</v>
          </cell>
        </row>
        <row r="96">
          <cell r="A96">
            <v>37165</v>
          </cell>
          <cell r="B96">
            <v>2001</v>
          </cell>
          <cell r="C96">
            <v>10</v>
          </cell>
          <cell r="D96">
            <v>265.77999999999997</v>
          </cell>
        </row>
        <row r="97">
          <cell r="A97">
            <v>37196</v>
          </cell>
          <cell r="B97">
            <v>2001</v>
          </cell>
          <cell r="C97">
            <v>11</v>
          </cell>
          <cell r="D97">
            <v>245.21</v>
          </cell>
        </row>
        <row r="98">
          <cell r="A98">
            <v>37226</v>
          </cell>
          <cell r="B98">
            <v>2001</v>
          </cell>
          <cell r="C98">
            <v>12</v>
          </cell>
          <cell r="D98">
            <v>229.58</v>
          </cell>
        </row>
        <row r="99">
          <cell r="A99">
            <v>37257</v>
          </cell>
          <cell r="B99">
            <v>2002</v>
          </cell>
          <cell r="C99">
            <v>1</v>
          </cell>
          <cell r="D99">
            <v>229.58</v>
          </cell>
        </row>
        <row r="100">
          <cell r="A100">
            <v>37288</v>
          </cell>
          <cell r="B100">
            <v>2002</v>
          </cell>
          <cell r="C100">
            <v>2</v>
          </cell>
          <cell r="D100">
            <v>222.12</v>
          </cell>
        </row>
        <row r="101">
          <cell r="A101">
            <v>37316</v>
          </cell>
          <cell r="B101">
            <v>2002</v>
          </cell>
          <cell r="C101">
            <v>3</v>
          </cell>
          <cell r="D101">
            <v>221.63</v>
          </cell>
        </row>
        <row r="102">
          <cell r="A102">
            <v>37347</v>
          </cell>
          <cell r="B102">
            <v>2002</v>
          </cell>
          <cell r="C102">
            <v>4</v>
          </cell>
          <cell r="D102">
            <v>237.5</v>
          </cell>
        </row>
        <row r="103">
          <cell r="A103">
            <v>37377</v>
          </cell>
          <cell r="B103">
            <v>2002</v>
          </cell>
          <cell r="C103">
            <v>5</v>
          </cell>
          <cell r="D103">
            <v>233.89</v>
          </cell>
        </row>
        <row r="104">
          <cell r="A104">
            <v>37408</v>
          </cell>
          <cell r="B104">
            <v>2002</v>
          </cell>
          <cell r="C104">
            <v>6</v>
          </cell>
          <cell r="D104">
            <v>227.72</v>
          </cell>
        </row>
        <row r="105">
          <cell r="A105">
            <v>37438</v>
          </cell>
          <cell r="B105">
            <v>2002</v>
          </cell>
          <cell r="C105">
            <v>7</v>
          </cell>
          <cell r="D105">
            <v>244.28</v>
          </cell>
        </row>
        <row r="106">
          <cell r="A106">
            <v>37469</v>
          </cell>
          <cell r="B106">
            <v>2002</v>
          </cell>
          <cell r="C106">
            <v>8</v>
          </cell>
          <cell r="D106">
            <v>258.60000000000002</v>
          </cell>
        </row>
        <row r="107">
          <cell r="A107">
            <v>37500</v>
          </cell>
          <cell r="B107">
            <v>2002</v>
          </cell>
          <cell r="C107">
            <v>9</v>
          </cell>
          <cell r="D107">
            <v>272.89999999999998</v>
          </cell>
        </row>
        <row r="108">
          <cell r="A108">
            <v>37530</v>
          </cell>
          <cell r="B108">
            <v>2002</v>
          </cell>
          <cell r="C108">
            <v>10</v>
          </cell>
          <cell r="D108">
            <v>290.02999999999997</v>
          </cell>
        </row>
        <row r="109">
          <cell r="A109">
            <v>37561</v>
          </cell>
          <cell r="B109">
            <v>2002</v>
          </cell>
          <cell r="C109">
            <v>11</v>
          </cell>
          <cell r="D109">
            <v>285.2</v>
          </cell>
        </row>
        <row r="110">
          <cell r="A110">
            <v>37591</v>
          </cell>
          <cell r="B110">
            <v>2002</v>
          </cell>
          <cell r="C110">
            <v>12</v>
          </cell>
          <cell r="D110">
            <v>274.08999999999997</v>
          </cell>
        </row>
        <row r="111">
          <cell r="A111">
            <v>37622</v>
          </cell>
          <cell r="B111">
            <v>2003</v>
          </cell>
          <cell r="C111">
            <v>1</v>
          </cell>
          <cell r="D111">
            <v>300.60000000000002</v>
          </cell>
        </row>
        <row r="112">
          <cell r="A112">
            <v>37653</v>
          </cell>
          <cell r="B112">
            <v>2003</v>
          </cell>
          <cell r="C112">
            <v>2</v>
          </cell>
          <cell r="D112">
            <v>324.64999999999998</v>
          </cell>
        </row>
        <row r="113">
          <cell r="A113">
            <v>37681</v>
          </cell>
          <cell r="B113">
            <v>2003</v>
          </cell>
          <cell r="C113">
            <v>3</v>
          </cell>
          <cell r="D113">
            <v>371.9</v>
          </cell>
        </row>
        <row r="114">
          <cell r="A114">
            <v>37712</v>
          </cell>
          <cell r="B114">
            <v>2003</v>
          </cell>
          <cell r="C114">
            <v>4</v>
          </cell>
          <cell r="D114">
            <v>304.05</v>
          </cell>
        </row>
        <row r="115">
          <cell r="A115">
            <v>37742</v>
          </cell>
          <cell r="B115">
            <v>2003</v>
          </cell>
          <cell r="C115">
            <v>5</v>
          </cell>
          <cell r="D115">
            <v>285.04000000000002</v>
          </cell>
        </row>
        <row r="116">
          <cell r="A116">
            <v>37773</v>
          </cell>
          <cell r="B116">
            <v>2003</v>
          </cell>
          <cell r="C116">
            <v>6</v>
          </cell>
          <cell r="D116">
            <v>285.95999999999998</v>
          </cell>
        </row>
        <row r="117">
          <cell r="A117">
            <v>37803</v>
          </cell>
          <cell r="B117">
            <v>2003</v>
          </cell>
          <cell r="C117">
            <v>7</v>
          </cell>
          <cell r="D117">
            <v>282.81</v>
          </cell>
        </row>
        <row r="118">
          <cell r="A118">
            <v>37834</v>
          </cell>
          <cell r="B118">
            <v>2003</v>
          </cell>
          <cell r="C118">
            <v>8</v>
          </cell>
          <cell r="D118">
            <v>296.14</v>
          </cell>
        </row>
        <row r="119">
          <cell r="A119">
            <v>37865</v>
          </cell>
          <cell r="B119">
            <v>2003</v>
          </cell>
          <cell r="C119">
            <v>9</v>
          </cell>
          <cell r="D119">
            <v>302.97000000000003</v>
          </cell>
        </row>
        <row r="120">
          <cell r="A120">
            <v>37895</v>
          </cell>
          <cell r="B120">
            <v>2003</v>
          </cell>
          <cell r="C120">
            <v>10</v>
          </cell>
          <cell r="D120">
            <v>270.38</v>
          </cell>
        </row>
        <row r="121">
          <cell r="A121">
            <v>37926</v>
          </cell>
          <cell r="B121">
            <v>2003</v>
          </cell>
          <cell r="C121">
            <v>11</v>
          </cell>
          <cell r="D121">
            <v>276</v>
          </cell>
        </row>
        <row r="122">
          <cell r="A122">
            <v>37956</v>
          </cell>
          <cell r="B122">
            <v>2003</v>
          </cell>
          <cell r="C122">
            <v>12</v>
          </cell>
          <cell r="D122">
            <v>283.41000000000003</v>
          </cell>
        </row>
        <row r="123">
          <cell r="A123">
            <v>37987</v>
          </cell>
          <cell r="B123">
            <v>2004</v>
          </cell>
          <cell r="C123">
            <v>1</v>
          </cell>
          <cell r="D123">
            <v>274.14</v>
          </cell>
        </row>
        <row r="124">
          <cell r="A124">
            <v>38018</v>
          </cell>
          <cell r="B124">
            <v>2004</v>
          </cell>
          <cell r="C124">
            <v>2</v>
          </cell>
          <cell r="D124">
            <v>301.56</v>
          </cell>
        </row>
        <row r="125">
          <cell r="A125">
            <v>38047</v>
          </cell>
          <cell r="B125">
            <v>2004</v>
          </cell>
          <cell r="C125">
            <v>3</v>
          </cell>
          <cell r="D125">
            <v>275.93</v>
          </cell>
        </row>
        <row r="126">
          <cell r="A126">
            <v>38078</v>
          </cell>
          <cell r="B126">
            <v>2004</v>
          </cell>
          <cell r="C126">
            <v>4</v>
          </cell>
          <cell r="D126">
            <v>291.06</v>
          </cell>
        </row>
        <row r="127">
          <cell r="A127">
            <v>38108</v>
          </cell>
          <cell r="B127">
            <v>2004</v>
          </cell>
          <cell r="C127">
            <v>5</v>
          </cell>
          <cell r="D127">
            <v>305.69</v>
          </cell>
        </row>
        <row r="128">
          <cell r="A128">
            <v>38139</v>
          </cell>
          <cell r="B128">
            <v>2004</v>
          </cell>
          <cell r="C128">
            <v>6</v>
          </cell>
          <cell r="D128">
            <v>332</v>
          </cell>
        </row>
        <row r="129">
          <cell r="A129">
            <v>38169</v>
          </cell>
          <cell r="B129">
            <v>2004</v>
          </cell>
          <cell r="C129">
            <v>7</v>
          </cell>
          <cell r="D129">
            <v>325.64999999999998</v>
          </cell>
        </row>
        <row r="130">
          <cell r="A130">
            <v>38200</v>
          </cell>
          <cell r="B130">
            <v>2004</v>
          </cell>
          <cell r="C130">
            <v>8</v>
          </cell>
          <cell r="D130">
            <v>345.85</v>
          </cell>
        </row>
        <row r="131">
          <cell r="A131">
            <v>38231</v>
          </cell>
          <cell r="B131">
            <v>2004</v>
          </cell>
          <cell r="C131">
            <v>9</v>
          </cell>
          <cell r="D131">
            <v>363.98</v>
          </cell>
        </row>
        <row r="132">
          <cell r="A132">
            <v>38261</v>
          </cell>
          <cell r="B132">
            <v>2004</v>
          </cell>
          <cell r="C132">
            <v>10</v>
          </cell>
          <cell r="D132">
            <v>384.23</v>
          </cell>
        </row>
        <row r="133">
          <cell r="A133">
            <v>38292</v>
          </cell>
          <cell r="B133">
            <v>2004</v>
          </cell>
          <cell r="C133">
            <v>11</v>
          </cell>
          <cell r="D133">
            <v>428.48</v>
          </cell>
        </row>
        <row r="134">
          <cell r="A134">
            <v>38322</v>
          </cell>
          <cell r="B134">
            <v>2004</v>
          </cell>
          <cell r="C134">
            <v>12</v>
          </cell>
          <cell r="D134">
            <v>375.74</v>
          </cell>
        </row>
        <row r="135">
          <cell r="A135">
            <v>38353</v>
          </cell>
          <cell r="B135">
            <v>2005</v>
          </cell>
          <cell r="C135">
            <v>1</v>
          </cell>
          <cell r="D135">
            <v>353.5</v>
          </cell>
        </row>
        <row r="136">
          <cell r="A136">
            <v>38384</v>
          </cell>
          <cell r="B136">
            <v>2005</v>
          </cell>
          <cell r="C136">
            <v>2</v>
          </cell>
          <cell r="D136">
            <v>370</v>
          </cell>
        </row>
        <row r="137">
          <cell r="A137">
            <v>38412</v>
          </cell>
          <cell r="B137">
            <v>2005</v>
          </cell>
          <cell r="C137">
            <v>3</v>
          </cell>
          <cell r="D137">
            <v>357.33</v>
          </cell>
        </row>
        <row r="138">
          <cell r="A138">
            <v>38443</v>
          </cell>
          <cell r="B138">
            <v>2005</v>
          </cell>
          <cell r="C138">
            <v>4</v>
          </cell>
          <cell r="D138">
            <v>415.47</v>
          </cell>
        </row>
        <row r="139">
          <cell r="A139">
            <v>38473</v>
          </cell>
          <cell r="B139">
            <v>2005</v>
          </cell>
          <cell r="C139">
            <v>5</v>
          </cell>
          <cell r="D139">
            <v>402.97</v>
          </cell>
        </row>
        <row r="140">
          <cell r="A140">
            <v>38504</v>
          </cell>
          <cell r="B140">
            <v>2005</v>
          </cell>
          <cell r="C140">
            <v>6</v>
          </cell>
          <cell r="D140">
            <v>378.94</v>
          </cell>
        </row>
        <row r="141">
          <cell r="A141">
            <v>38534</v>
          </cell>
          <cell r="B141">
            <v>2005</v>
          </cell>
          <cell r="C141">
            <v>7</v>
          </cell>
          <cell r="D141">
            <v>417.11</v>
          </cell>
        </row>
        <row r="142">
          <cell r="A142">
            <v>38565</v>
          </cell>
          <cell r="B142">
            <v>2005</v>
          </cell>
          <cell r="C142">
            <v>8</v>
          </cell>
          <cell r="D142">
            <v>403.83</v>
          </cell>
        </row>
        <row r="143">
          <cell r="A143">
            <v>38596</v>
          </cell>
          <cell r="B143">
            <v>2005</v>
          </cell>
          <cell r="C143">
            <v>9</v>
          </cell>
          <cell r="D143">
            <v>430.27</v>
          </cell>
        </row>
        <row r="144">
          <cell r="A144">
            <v>38626</v>
          </cell>
          <cell r="B144">
            <v>2005</v>
          </cell>
          <cell r="C144">
            <v>10</v>
          </cell>
          <cell r="D144">
            <v>429.75</v>
          </cell>
        </row>
        <row r="145">
          <cell r="A145">
            <v>38657</v>
          </cell>
          <cell r="B145">
            <v>2005</v>
          </cell>
          <cell r="C145">
            <v>11</v>
          </cell>
          <cell r="D145">
            <v>429.68</v>
          </cell>
        </row>
        <row r="146">
          <cell r="A146">
            <v>38687</v>
          </cell>
          <cell r="B146">
            <v>2005</v>
          </cell>
          <cell r="C146">
            <v>12</v>
          </cell>
          <cell r="D146">
            <v>389.52</v>
          </cell>
        </row>
        <row r="147">
          <cell r="A147">
            <v>38718</v>
          </cell>
          <cell r="B147">
            <v>2006</v>
          </cell>
          <cell r="C147">
            <v>1</v>
          </cell>
          <cell r="D147">
            <v>398.61</v>
          </cell>
        </row>
        <row r="148">
          <cell r="A148">
            <v>38749</v>
          </cell>
          <cell r="B148">
            <v>2006</v>
          </cell>
          <cell r="C148">
            <v>2</v>
          </cell>
          <cell r="D148">
            <v>424.8</v>
          </cell>
        </row>
        <row r="149">
          <cell r="A149">
            <v>38777</v>
          </cell>
          <cell r="B149">
            <v>2006</v>
          </cell>
          <cell r="C149">
            <v>3</v>
          </cell>
          <cell r="D149">
            <v>407.75</v>
          </cell>
        </row>
        <row r="150">
          <cell r="A150">
            <v>38808</v>
          </cell>
          <cell r="B150">
            <v>2006</v>
          </cell>
          <cell r="C150">
            <v>4</v>
          </cell>
          <cell r="D150">
            <v>430.41</v>
          </cell>
        </row>
        <row r="151">
          <cell r="A151">
            <v>38838</v>
          </cell>
          <cell r="B151">
            <v>2006</v>
          </cell>
          <cell r="C151">
            <v>5</v>
          </cell>
          <cell r="D151">
            <v>453.41</v>
          </cell>
        </row>
        <row r="152">
          <cell r="A152">
            <v>38869</v>
          </cell>
          <cell r="B152">
            <v>2006</v>
          </cell>
          <cell r="C152">
            <v>6</v>
          </cell>
          <cell r="D152">
            <v>462.42</v>
          </cell>
        </row>
        <row r="153">
          <cell r="A153">
            <v>38899</v>
          </cell>
          <cell r="B153">
            <v>2006</v>
          </cell>
          <cell r="C153">
            <v>7</v>
          </cell>
          <cell r="D153">
            <v>479.79</v>
          </cell>
        </row>
        <row r="154">
          <cell r="A154">
            <v>38930</v>
          </cell>
          <cell r="B154">
            <v>2006</v>
          </cell>
          <cell r="C154">
            <v>8</v>
          </cell>
          <cell r="D154">
            <v>487.28</v>
          </cell>
        </row>
        <row r="155">
          <cell r="A155">
            <v>38961</v>
          </cell>
          <cell r="B155">
            <v>2006</v>
          </cell>
          <cell r="C155">
            <v>9</v>
          </cell>
          <cell r="D155">
            <v>494.49</v>
          </cell>
        </row>
        <row r="156">
          <cell r="A156">
            <v>38991</v>
          </cell>
          <cell r="B156">
            <v>2006</v>
          </cell>
          <cell r="C156">
            <v>10</v>
          </cell>
          <cell r="D156">
            <v>441.92</v>
          </cell>
        </row>
        <row r="157">
          <cell r="A157">
            <v>39022</v>
          </cell>
          <cell r="B157">
            <v>2006</v>
          </cell>
          <cell r="C157">
            <v>11</v>
          </cell>
          <cell r="D157">
            <v>427.86</v>
          </cell>
        </row>
        <row r="158">
          <cell r="A158">
            <v>39052</v>
          </cell>
          <cell r="B158">
            <v>2006</v>
          </cell>
          <cell r="C158">
            <v>12</v>
          </cell>
          <cell r="D158">
            <v>426.95</v>
          </cell>
        </row>
        <row r="159">
          <cell r="A159">
            <v>39083</v>
          </cell>
          <cell r="B159">
            <v>2007</v>
          </cell>
          <cell r="C159">
            <v>1</v>
          </cell>
          <cell r="D159">
            <v>428.14</v>
          </cell>
        </row>
        <row r="160">
          <cell r="A160">
            <v>39114</v>
          </cell>
          <cell r="B160">
            <v>2007</v>
          </cell>
          <cell r="C160">
            <v>2</v>
          </cell>
          <cell r="D160">
            <v>416.97</v>
          </cell>
        </row>
        <row r="161">
          <cell r="A161">
            <v>39142</v>
          </cell>
          <cell r="B161">
            <v>2007</v>
          </cell>
          <cell r="C161">
            <v>3</v>
          </cell>
          <cell r="D161">
            <v>416.9</v>
          </cell>
        </row>
        <row r="162">
          <cell r="A162">
            <v>39173</v>
          </cell>
          <cell r="B162">
            <v>2007</v>
          </cell>
          <cell r="C162">
            <v>4</v>
          </cell>
          <cell r="D162">
            <v>440.38</v>
          </cell>
        </row>
        <row r="163">
          <cell r="A163">
            <v>39203</v>
          </cell>
          <cell r="B163">
            <v>2007</v>
          </cell>
          <cell r="C163">
            <v>5</v>
          </cell>
          <cell r="D163">
            <v>457.14</v>
          </cell>
        </row>
        <row r="164">
          <cell r="A164">
            <v>39234</v>
          </cell>
          <cell r="B164">
            <v>2007</v>
          </cell>
          <cell r="C164">
            <v>6</v>
          </cell>
          <cell r="D164">
            <v>466.47</v>
          </cell>
        </row>
        <row r="165">
          <cell r="A165">
            <v>39264</v>
          </cell>
          <cell r="B165">
            <v>2007</v>
          </cell>
          <cell r="C165">
            <v>7</v>
          </cell>
          <cell r="D165">
            <v>473.91</v>
          </cell>
        </row>
        <row r="166">
          <cell r="A166">
            <v>39295</v>
          </cell>
          <cell r="B166">
            <v>2007</v>
          </cell>
          <cell r="C166">
            <v>8</v>
          </cell>
          <cell r="D166">
            <v>476.13</v>
          </cell>
        </row>
        <row r="167">
          <cell r="A167">
            <v>39326</v>
          </cell>
          <cell r="B167">
            <v>2007</v>
          </cell>
          <cell r="C167">
            <v>9</v>
          </cell>
          <cell r="D167">
            <v>468.85</v>
          </cell>
        </row>
        <row r="168">
          <cell r="A168">
            <v>39356</v>
          </cell>
          <cell r="B168">
            <v>2007</v>
          </cell>
          <cell r="C168">
            <v>10</v>
          </cell>
          <cell r="D168">
            <v>469.21</v>
          </cell>
        </row>
        <row r="169">
          <cell r="A169">
            <v>39387</v>
          </cell>
          <cell r="B169">
            <v>2007</v>
          </cell>
          <cell r="C169">
            <v>11</v>
          </cell>
          <cell r="D169">
            <v>468.1</v>
          </cell>
        </row>
        <row r="170">
          <cell r="A170">
            <v>39417</v>
          </cell>
          <cell r="B170">
            <v>2007</v>
          </cell>
          <cell r="C170">
            <v>12</v>
          </cell>
          <cell r="D170">
            <v>522.15</v>
          </cell>
        </row>
        <row r="171">
          <cell r="A171">
            <v>39448</v>
          </cell>
          <cell r="B171">
            <v>2008</v>
          </cell>
          <cell r="C171">
            <v>1</v>
          </cell>
          <cell r="D171">
            <v>522.15</v>
          </cell>
        </row>
        <row r="172">
          <cell r="A172">
            <v>39479</v>
          </cell>
          <cell r="B172">
            <v>2008</v>
          </cell>
          <cell r="C172">
            <v>2</v>
          </cell>
          <cell r="D172">
            <v>490.84</v>
          </cell>
        </row>
        <row r="173">
          <cell r="A173">
            <v>39508</v>
          </cell>
          <cell r="B173">
            <v>2008</v>
          </cell>
          <cell r="C173">
            <v>3</v>
          </cell>
          <cell r="D173">
            <v>500.88</v>
          </cell>
        </row>
        <row r="174">
          <cell r="A174">
            <v>39539</v>
          </cell>
          <cell r="B174">
            <v>2008</v>
          </cell>
          <cell r="C174">
            <v>4</v>
          </cell>
          <cell r="D174">
            <v>513.57000000000005</v>
          </cell>
        </row>
        <row r="175">
          <cell r="A175">
            <v>39569</v>
          </cell>
          <cell r="B175">
            <v>2008</v>
          </cell>
          <cell r="C175">
            <v>5</v>
          </cell>
          <cell r="D175">
            <v>544.91999999999996</v>
          </cell>
        </row>
        <row r="176">
          <cell r="A176">
            <v>39600</v>
          </cell>
          <cell r="B176">
            <v>2008</v>
          </cell>
          <cell r="C176">
            <v>6</v>
          </cell>
          <cell r="D176">
            <v>620.30999999999995</v>
          </cell>
        </row>
        <row r="177">
          <cell r="A177">
            <v>39630</v>
          </cell>
          <cell r="B177">
            <v>2008</v>
          </cell>
          <cell r="C177">
            <v>7</v>
          </cell>
          <cell r="D177">
            <v>652.77</v>
          </cell>
        </row>
        <row r="178">
          <cell r="A178">
            <v>39661</v>
          </cell>
          <cell r="B178">
            <v>2008</v>
          </cell>
          <cell r="C178">
            <v>8</v>
          </cell>
          <cell r="D178">
            <v>691.06</v>
          </cell>
        </row>
        <row r="179">
          <cell r="A179">
            <v>39692</v>
          </cell>
          <cell r="B179">
            <v>2008</v>
          </cell>
          <cell r="C179">
            <v>9</v>
          </cell>
          <cell r="D179">
            <v>663.9</v>
          </cell>
        </row>
        <row r="180">
          <cell r="A180">
            <v>39722</v>
          </cell>
          <cell r="B180">
            <v>2008</v>
          </cell>
          <cell r="C180">
            <v>10</v>
          </cell>
          <cell r="D180">
            <v>662.72</v>
          </cell>
        </row>
        <row r="181">
          <cell r="A181">
            <v>39753</v>
          </cell>
          <cell r="B181">
            <v>2008</v>
          </cell>
          <cell r="C181">
            <v>11</v>
          </cell>
          <cell r="D181">
            <v>688.54</v>
          </cell>
        </row>
        <row r="182">
          <cell r="A182">
            <v>39783</v>
          </cell>
          <cell r="B182">
            <v>2008</v>
          </cell>
          <cell r="C182">
            <v>12</v>
          </cell>
          <cell r="D182">
            <v>596.05999999999995</v>
          </cell>
        </row>
        <row r="183">
          <cell r="A183">
            <v>39814</v>
          </cell>
          <cell r="B183">
            <v>2009</v>
          </cell>
          <cell r="C183">
            <v>1</v>
          </cell>
          <cell r="D183">
            <v>431.2</v>
          </cell>
        </row>
        <row r="184">
          <cell r="A184">
            <v>39845</v>
          </cell>
          <cell r="B184">
            <v>2009</v>
          </cell>
          <cell r="C184">
            <v>2</v>
          </cell>
          <cell r="D184">
            <v>427.55</v>
          </cell>
        </row>
        <row r="185">
          <cell r="A185">
            <v>39873</v>
          </cell>
          <cell r="B185">
            <v>2009</v>
          </cell>
          <cell r="C185">
            <v>3</v>
          </cell>
          <cell r="D185">
            <v>401.61</v>
          </cell>
        </row>
        <row r="186">
          <cell r="A186">
            <v>39904</v>
          </cell>
          <cell r="B186">
            <v>2009</v>
          </cell>
          <cell r="C186">
            <v>4</v>
          </cell>
          <cell r="D186">
            <v>390.52</v>
          </cell>
        </row>
        <row r="187">
          <cell r="A187">
            <v>39934</v>
          </cell>
          <cell r="B187">
            <v>2009</v>
          </cell>
          <cell r="C187">
            <v>5</v>
          </cell>
          <cell r="D187">
            <v>413.36</v>
          </cell>
        </row>
        <row r="188">
          <cell r="A188">
            <v>39965</v>
          </cell>
          <cell r="B188">
            <v>2009</v>
          </cell>
          <cell r="C188">
            <v>6</v>
          </cell>
          <cell r="D188">
            <v>404.13</v>
          </cell>
        </row>
        <row r="189">
          <cell r="A189">
            <v>39995</v>
          </cell>
          <cell r="B189">
            <v>2009</v>
          </cell>
          <cell r="C189">
            <v>7</v>
          </cell>
          <cell r="D189">
            <v>421.98</v>
          </cell>
        </row>
        <row r="190">
          <cell r="A190">
            <v>40026</v>
          </cell>
          <cell r="B190">
            <v>2009</v>
          </cell>
          <cell r="C190">
            <v>8</v>
          </cell>
          <cell r="D190">
            <v>414.46</v>
          </cell>
        </row>
        <row r="191">
          <cell r="A191">
            <v>40057</v>
          </cell>
          <cell r="B191">
            <v>2009</v>
          </cell>
          <cell r="C191">
            <v>9</v>
          </cell>
          <cell r="D191">
            <v>448.58</v>
          </cell>
        </row>
        <row r="192">
          <cell r="A192">
            <v>40087</v>
          </cell>
          <cell r="B192">
            <v>2009</v>
          </cell>
          <cell r="C192">
            <v>10</v>
          </cell>
          <cell r="D192">
            <v>443.14</v>
          </cell>
        </row>
        <row r="193">
          <cell r="A193">
            <v>40118</v>
          </cell>
          <cell r="B193">
            <v>2009</v>
          </cell>
          <cell r="C193">
            <v>11</v>
          </cell>
          <cell r="D193">
            <v>454.04</v>
          </cell>
        </row>
        <row r="194">
          <cell r="A194">
            <v>40148</v>
          </cell>
          <cell r="B194">
            <v>2009</v>
          </cell>
          <cell r="C194">
            <v>12</v>
          </cell>
          <cell r="D194">
            <v>444.98</v>
          </cell>
        </row>
        <row r="195">
          <cell r="A195">
            <v>40179</v>
          </cell>
          <cell r="B195">
            <v>2010</v>
          </cell>
          <cell r="C195">
            <v>1</v>
          </cell>
          <cell r="D195">
            <v>443.94</v>
          </cell>
        </row>
        <row r="196">
          <cell r="A196">
            <v>40210</v>
          </cell>
          <cell r="B196">
            <v>2010</v>
          </cell>
          <cell r="C196">
            <v>2</v>
          </cell>
          <cell r="D196">
            <v>470.21</v>
          </cell>
        </row>
        <row r="197">
          <cell r="A197">
            <v>40238</v>
          </cell>
          <cell r="B197">
            <v>2010</v>
          </cell>
          <cell r="C197">
            <v>3</v>
          </cell>
          <cell r="D197">
            <v>468.18</v>
          </cell>
        </row>
        <row r="198">
          <cell r="A198">
            <v>40269</v>
          </cell>
          <cell r="B198">
            <v>2010</v>
          </cell>
          <cell r="C198">
            <v>4</v>
          </cell>
          <cell r="D198">
            <v>498.2</v>
          </cell>
        </row>
        <row r="199">
          <cell r="A199">
            <v>40299</v>
          </cell>
          <cell r="B199">
            <v>2010</v>
          </cell>
          <cell r="C199">
            <v>5</v>
          </cell>
          <cell r="D199">
            <v>507.79</v>
          </cell>
        </row>
        <row r="200">
          <cell r="A200">
            <v>40330</v>
          </cell>
          <cell r="B200">
            <v>2010</v>
          </cell>
          <cell r="C200">
            <v>6</v>
          </cell>
          <cell r="D200">
            <v>515.67999999999995</v>
          </cell>
        </row>
        <row r="201">
          <cell r="A201">
            <v>40360</v>
          </cell>
          <cell r="B201">
            <v>2010</v>
          </cell>
          <cell r="C201">
            <v>7</v>
          </cell>
          <cell r="D201">
            <v>489.13</v>
          </cell>
        </row>
        <row r="202">
          <cell r="A202">
            <v>40391</v>
          </cell>
          <cell r="B202">
            <v>2010</v>
          </cell>
          <cell r="C202">
            <v>8</v>
          </cell>
          <cell r="D202">
            <v>476.89</v>
          </cell>
        </row>
        <row r="203">
          <cell r="A203">
            <v>40422</v>
          </cell>
          <cell r="B203">
            <v>2010</v>
          </cell>
          <cell r="C203">
            <v>9</v>
          </cell>
          <cell r="D203">
            <v>480.05</v>
          </cell>
        </row>
        <row r="204">
          <cell r="A204">
            <v>40452</v>
          </cell>
          <cell r="B204">
            <v>2010</v>
          </cell>
          <cell r="C204">
            <v>10</v>
          </cell>
          <cell r="D204">
            <v>463.2</v>
          </cell>
        </row>
        <row r="205">
          <cell r="A205">
            <v>40483</v>
          </cell>
          <cell r="B205">
            <v>2010</v>
          </cell>
          <cell r="C205">
            <v>11</v>
          </cell>
          <cell r="D205">
            <v>486.5</v>
          </cell>
        </row>
        <row r="206">
          <cell r="A206">
            <v>40513</v>
          </cell>
          <cell r="B206">
            <v>2010</v>
          </cell>
          <cell r="C206">
            <v>12</v>
          </cell>
          <cell r="D206">
            <v>491.8</v>
          </cell>
        </row>
        <row r="207">
          <cell r="A207">
            <v>40544</v>
          </cell>
          <cell r="B207">
            <v>2011</v>
          </cell>
          <cell r="C207">
            <v>1</v>
          </cell>
          <cell r="D207">
            <v>499.9</v>
          </cell>
        </row>
        <row r="208">
          <cell r="A208">
            <v>40575</v>
          </cell>
          <cell r="B208">
            <v>2011</v>
          </cell>
          <cell r="C208">
            <v>2</v>
          </cell>
          <cell r="D208">
            <v>551.20000000000005</v>
          </cell>
        </row>
        <row r="209">
          <cell r="A209">
            <v>40603</v>
          </cell>
          <cell r="B209">
            <v>2011</v>
          </cell>
          <cell r="C209">
            <v>3</v>
          </cell>
          <cell r="D209">
            <v>545.9</v>
          </cell>
        </row>
        <row r="210">
          <cell r="A210">
            <v>40634</v>
          </cell>
          <cell r="B210">
            <v>2011</v>
          </cell>
          <cell r="C210">
            <v>4</v>
          </cell>
          <cell r="D210">
            <v>591.20000000000005</v>
          </cell>
        </row>
        <row r="211">
          <cell r="A211">
            <v>40664</v>
          </cell>
          <cell r="B211">
            <v>2011</v>
          </cell>
          <cell r="C211">
            <v>5</v>
          </cell>
          <cell r="D211">
            <v>596.5</v>
          </cell>
        </row>
        <row r="212">
          <cell r="A212">
            <v>40695</v>
          </cell>
          <cell r="B212">
            <v>2011</v>
          </cell>
          <cell r="C212">
            <v>6</v>
          </cell>
          <cell r="D212">
            <v>566.20000000000005</v>
          </cell>
        </row>
        <row r="213">
          <cell r="A213">
            <v>40725</v>
          </cell>
          <cell r="B213">
            <v>2011</v>
          </cell>
          <cell r="C213">
            <v>7</v>
          </cell>
          <cell r="D213">
            <v>576.79999999999995</v>
          </cell>
        </row>
        <row r="214">
          <cell r="A214">
            <v>40756</v>
          </cell>
          <cell r="B214">
            <v>2011</v>
          </cell>
          <cell r="C214">
            <v>8</v>
          </cell>
          <cell r="D214">
            <v>591</v>
          </cell>
        </row>
        <row r="215">
          <cell r="A215">
            <v>40787</v>
          </cell>
          <cell r="B215">
            <v>2011</v>
          </cell>
          <cell r="C215">
            <v>9</v>
          </cell>
          <cell r="D215">
            <v>567.1</v>
          </cell>
        </row>
        <row r="216">
          <cell r="A216">
            <v>40817</v>
          </cell>
          <cell r="B216">
            <v>2011</v>
          </cell>
          <cell r="C216">
            <v>10</v>
          </cell>
          <cell r="D216">
            <v>619.6</v>
          </cell>
        </row>
        <row r="217">
          <cell r="A217">
            <v>40848</v>
          </cell>
          <cell r="B217">
            <v>2011</v>
          </cell>
          <cell r="C217">
            <v>11</v>
          </cell>
          <cell r="D217">
            <v>624.5</v>
          </cell>
        </row>
        <row r="218">
          <cell r="A218">
            <v>40878</v>
          </cell>
          <cell r="B218">
            <v>2011</v>
          </cell>
          <cell r="C218">
            <v>12</v>
          </cell>
          <cell r="D218">
            <v>625</v>
          </cell>
        </row>
        <row r="219">
          <cell r="A219">
            <v>40909</v>
          </cell>
          <cell r="B219">
            <v>2012</v>
          </cell>
          <cell r="C219">
            <v>1</v>
          </cell>
          <cell r="D219">
            <v>609.6</v>
          </cell>
        </row>
        <row r="220">
          <cell r="A220">
            <v>40940</v>
          </cell>
          <cell r="B220">
            <v>2012</v>
          </cell>
          <cell r="C220">
            <v>2</v>
          </cell>
          <cell r="D220">
            <v>603.6</v>
          </cell>
        </row>
        <row r="221">
          <cell r="A221">
            <v>40969</v>
          </cell>
          <cell r="B221">
            <v>2012</v>
          </cell>
          <cell r="C221">
            <v>3</v>
          </cell>
          <cell r="D221">
            <v>619</v>
          </cell>
        </row>
        <row r="222">
          <cell r="A222">
            <v>41000</v>
          </cell>
          <cell r="B222">
            <v>2012</v>
          </cell>
          <cell r="C222">
            <v>4</v>
          </cell>
          <cell r="D222">
            <v>638.20000000000005</v>
          </cell>
        </row>
        <row r="223">
          <cell r="A223">
            <v>41030</v>
          </cell>
          <cell r="B223">
            <v>2012</v>
          </cell>
          <cell r="C223">
            <v>5</v>
          </cell>
          <cell r="D223">
            <v>625</v>
          </cell>
        </row>
        <row r="224">
          <cell r="A224">
            <v>41061</v>
          </cell>
          <cell r="B224">
            <v>2012</v>
          </cell>
          <cell r="C224">
            <v>6</v>
          </cell>
          <cell r="D224">
            <v>598.1</v>
          </cell>
        </row>
        <row r="225">
          <cell r="A225">
            <v>41091</v>
          </cell>
          <cell r="B225">
            <v>2012</v>
          </cell>
          <cell r="C225">
            <v>7</v>
          </cell>
          <cell r="D225">
            <v>555.20000000000005</v>
          </cell>
        </row>
        <row r="226">
          <cell r="A226">
            <v>41122</v>
          </cell>
          <cell r="B226">
            <v>2012</v>
          </cell>
          <cell r="C226">
            <v>8</v>
          </cell>
          <cell r="D226">
            <v>581</v>
          </cell>
        </row>
        <row r="227">
          <cell r="A227">
            <v>41153</v>
          </cell>
          <cell r="B227">
            <v>2012</v>
          </cell>
          <cell r="C227">
            <v>9</v>
          </cell>
          <cell r="D227">
            <v>622.1</v>
          </cell>
        </row>
        <row r="228">
          <cell r="A228">
            <v>41183</v>
          </cell>
          <cell r="B228">
            <v>2012</v>
          </cell>
          <cell r="C228">
            <v>10</v>
          </cell>
          <cell r="D228">
            <v>611.20000000000005</v>
          </cell>
        </row>
        <row r="229">
          <cell r="A229">
            <v>41214</v>
          </cell>
          <cell r="B229">
            <v>2012</v>
          </cell>
          <cell r="C229">
            <v>11</v>
          </cell>
          <cell r="D229">
            <v>614.79999999999995</v>
          </cell>
        </row>
        <row r="230">
          <cell r="A230">
            <v>41244</v>
          </cell>
          <cell r="B230">
            <v>2012</v>
          </cell>
          <cell r="C230">
            <v>12</v>
          </cell>
          <cell r="D230">
            <v>603</v>
          </cell>
        </row>
        <row r="231">
          <cell r="A231">
            <v>41275</v>
          </cell>
          <cell r="B231">
            <v>2013</v>
          </cell>
          <cell r="C231">
            <v>1</v>
          </cell>
          <cell r="D231">
            <v>600.32173909999995</v>
          </cell>
        </row>
        <row r="232">
          <cell r="A232">
            <v>41306</v>
          </cell>
          <cell r="B232">
            <v>2013</v>
          </cell>
          <cell r="C232">
            <v>2</v>
          </cell>
          <cell r="D232">
            <v>604.84070799999995</v>
          </cell>
        </row>
        <row r="233">
          <cell r="A233">
            <v>41334</v>
          </cell>
          <cell r="B233">
            <v>2013</v>
          </cell>
          <cell r="C233">
            <v>3</v>
          </cell>
          <cell r="D233">
            <v>639.60683759999995</v>
          </cell>
        </row>
        <row r="234">
          <cell r="A234">
            <v>41365</v>
          </cell>
          <cell r="B234">
            <v>2013</v>
          </cell>
          <cell r="C234">
            <v>4</v>
          </cell>
          <cell r="D234">
            <v>601.19658119999997</v>
          </cell>
        </row>
        <row r="235">
          <cell r="A235">
            <v>41395</v>
          </cell>
          <cell r="B235">
            <v>2013</v>
          </cell>
          <cell r="C235">
            <v>5</v>
          </cell>
          <cell r="D235">
            <v>575.16379310000002</v>
          </cell>
        </row>
        <row r="236">
          <cell r="A236">
            <v>41426</v>
          </cell>
          <cell r="B236">
            <v>2013</v>
          </cell>
          <cell r="C236">
            <v>6</v>
          </cell>
          <cell r="D236">
            <v>592.62068969999996</v>
          </cell>
        </row>
        <row r="237">
          <cell r="A237">
            <v>41456</v>
          </cell>
          <cell r="B237">
            <v>2013</v>
          </cell>
          <cell r="C237">
            <v>7</v>
          </cell>
          <cell r="D237">
            <v>614.36206900000002</v>
          </cell>
        </row>
        <row r="238">
          <cell r="A238">
            <v>41487</v>
          </cell>
          <cell r="B238">
            <v>2013</v>
          </cell>
          <cell r="C238">
            <v>8</v>
          </cell>
          <cell r="D238">
            <v>639.04347829999995</v>
          </cell>
        </row>
        <row r="239">
          <cell r="A239">
            <v>41518</v>
          </cell>
          <cell r="B239">
            <v>2013</v>
          </cell>
          <cell r="C239">
            <v>9</v>
          </cell>
          <cell r="D239">
            <v>649.11206900000002</v>
          </cell>
        </row>
        <row r="240">
          <cell r="A240">
            <v>41548</v>
          </cell>
          <cell r="B240">
            <v>2013</v>
          </cell>
          <cell r="C240">
            <v>10</v>
          </cell>
          <cell r="D240">
            <v>620</v>
          </cell>
        </row>
        <row r="241">
          <cell r="A241">
            <v>41579</v>
          </cell>
          <cell r="B241">
            <v>2013</v>
          </cell>
          <cell r="C241">
            <v>11</v>
          </cell>
          <cell r="D241">
            <v>614</v>
          </cell>
        </row>
        <row r="242">
          <cell r="A242">
            <v>41609</v>
          </cell>
          <cell r="B242">
            <v>2013</v>
          </cell>
          <cell r="C242">
            <v>12</v>
          </cell>
          <cell r="D242">
            <v>620</v>
          </cell>
        </row>
        <row r="243">
          <cell r="A243">
            <v>41640</v>
          </cell>
          <cell r="B243">
            <v>2014</v>
          </cell>
          <cell r="C243">
            <v>1</v>
          </cell>
          <cell r="D243">
            <v>650</v>
          </cell>
        </row>
        <row r="244">
          <cell r="A244">
            <v>41671</v>
          </cell>
          <cell r="B244">
            <v>2014</v>
          </cell>
          <cell r="C244">
            <v>2</v>
          </cell>
          <cell r="D244">
            <v>659.17241379999996</v>
          </cell>
        </row>
        <row r="245">
          <cell r="A245">
            <v>41699</v>
          </cell>
          <cell r="B245">
            <v>2014</v>
          </cell>
          <cell r="C245">
            <v>3</v>
          </cell>
          <cell r="D245">
            <v>683.75862070000005</v>
          </cell>
        </row>
        <row r="246">
          <cell r="A246">
            <v>41730</v>
          </cell>
          <cell r="B246">
            <v>2014</v>
          </cell>
          <cell r="C246">
            <v>4</v>
          </cell>
          <cell r="D246">
            <v>667.15384619999998</v>
          </cell>
        </row>
        <row r="247">
          <cell r="A247">
            <v>41760</v>
          </cell>
          <cell r="B247">
            <v>2014</v>
          </cell>
          <cell r="C247">
            <v>5</v>
          </cell>
          <cell r="D247">
            <v>688.04273499999999</v>
          </cell>
        </row>
        <row r="248">
          <cell r="A248">
            <v>41791</v>
          </cell>
          <cell r="B248">
            <v>2014</v>
          </cell>
          <cell r="C248">
            <v>6</v>
          </cell>
          <cell r="D248">
            <v>668.40170939999996</v>
          </cell>
        </row>
        <row r="249">
          <cell r="A249">
            <v>41821</v>
          </cell>
          <cell r="B249">
            <v>2014</v>
          </cell>
          <cell r="C249">
            <v>7</v>
          </cell>
          <cell r="D249">
            <v>682.52991450000002</v>
          </cell>
        </row>
        <row r="250">
          <cell r="A250">
            <v>41852</v>
          </cell>
          <cell r="B250">
            <v>2014</v>
          </cell>
          <cell r="C250">
            <v>8</v>
          </cell>
          <cell r="D250">
            <v>671.35897439999997</v>
          </cell>
        </row>
        <row r="251">
          <cell r="A251">
            <v>41883</v>
          </cell>
          <cell r="B251">
            <v>2014</v>
          </cell>
          <cell r="C251">
            <v>9</v>
          </cell>
          <cell r="D251">
            <v>680</v>
          </cell>
        </row>
        <row r="252">
          <cell r="A252">
            <v>41913</v>
          </cell>
          <cell r="B252">
            <v>2014</v>
          </cell>
          <cell r="C252">
            <v>10</v>
          </cell>
          <cell r="D252">
            <v>675.00854700000002</v>
          </cell>
        </row>
        <row r="253">
          <cell r="A253">
            <v>41944</v>
          </cell>
          <cell r="B253">
            <v>2014</v>
          </cell>
          <cell r="C253">
            <v>11</v>
          </cell>
          <cell r="D253">
            <v>655.45299150000005</v>
          </cell>
        </row>
        <row r="254">
          <cell r="A254">
            <v>41974</v>
          </cell>
          <cell r="B254">
            <v>2014</v>
          </cell>
          <cell r="C254">
            <v>12</v>
          </cell>
          <cell r="D254">
            <v>632.35042739999994</v>
          </cell>
        </row>
        <row r="255">
          <cell r="A255">
            <v>42005</v>
          </cell>
          <cell r="B255">
            <v>2015</v>
          </cell>
          <cell r="C255">
            <v>1</v>
          </cell>
          <cell r="D255">
            <v>548.26495729999999</v>
          </cell>
        </row>
        <row r="256">
          <cell r="A256">
            <v>42036</v>
          </cell>
          <cell r="B256">
            <v>2015</v>
          </cell>
          <cell r="C256">
            <v>2</v>
          </cell>
          <cell r="D256">
            <v>490.13675210000002</v>
          </cell>
        </row>
        <row r="257">
          <cell r="A257">
            <v>42064</v>
          </cell>
          <cell r="B257">
            <v>2015</v>
          </cell>
          <cell r="C257">
            <v>3</v>
          </cell>
          <cell r="D257">
            <v>503.97435899999999</v>
          </cell>
        </row>
        <row r="258">
          <cell r="A258">
            <v>42095</v>
          </cell>
          <cell r="B258">
            <v>2015</v>
          </cell>
          <cell r="C258">
            <v>4</v>
          </cell>
          <cell r="D258">
            <v>517.8974359</v>
          </cell>
        </row>
        <row r="259">
          <cell r="A259">
            <v>42125</v>
          </cell>
          <cell r="B259">
            <v>2015</v>
          </cell>
          <cell r="C259">
            <v>5</v>
          </cell>
          <cell r="D259">
            <v>517</v>
          </cell>
        </row>
        <row r="260">
          <cell r="A260">
            <v>42156</v>
          </cell>
          <cell r="B260">
            <v>2015</v>
          </cell>
          <cell r="C260">
            <v>6</v>
          </cell>
          <cell r="D260">
            <v>534.97435900000005</v>
          </cell>
        </row>
        <row r="261">
          <cell r="A261">
            <v>42186</v>
          </cell>
          <cell r="B261">
            <v>2015</v>
          </cell>
          <cell r="C261">
            <v>7</v>
          </cell>
          <cell r="D261">
            <v>535.53846150000004</v>
          </cell>
        </row>
        <row r="262">
          <cell r="A262">
            <v>42217</v>
          </cell>
          <cell r="B262">
            <v>2015</v>
          </cell>
          <cell r="C262">
            <v>8</v>
          </cell>
          <cell r="D262">
            <v>521.44736839999996</v>
          </cell>
        </row>
        <row r="263">
          <cell r="A263">
            <v>42248</v>
          </cell>
          <cell r="B263">
            <v>2015</v>
          </cell>
          <cell r="C263">
            <v>9</v>
          </cell>
          <cell r="D263">
            <v>500.58260869999998</v>
          </cell>
        </row>
        <row r="264">
          <cell r="A264">
            <v>42278</v>
          </cell>
          <cell r="B264">
            <v>2015</v>
          </cell>
          <cell r="C264">
            <v>10</v>
          </cell>
          <cell r="D264">
            <v>494.69565219999998</v>
          </cell>
        </row>
        <row r="265">
          <cell r="A265">
            <v>42309</v>
          </cell>
          <cell r="B265">
            <v>2015</v>
          </cell>
          <cell r="C265">
            <v>11</v>
          </cell>
          <cell r="D265">
            <v>484.73913040000002</v>
          </cell>
        </row>
        <row r="266">
          <cell r="A266">
            <v>42339</v>
          </cell>
          <cell r="B266">
            <v>2015</v>
          </cell>
          <cell r="C266">
            <v>12</v>
          </cell>
          <cell r="D266">
            <v>483.73043480000001</v>
          </cell>
        </row>
        <row r="267">
          <cell r="A267">
            <v>42370</v>
          </cell>
          <cell r="B267">
            <v>2016</v>
          </cell>
          <cell r="C267">
            <v>1</v>
          </cell>
          <cell r="D267">
            <v>440.24778759999998</v>
          </cell>
        </row>
        <row r="268">
          <cell r="A268">
            <v>42401</v>
          </cell>
          <cell r="B268">
            <v>2016</v>
          </cell>
          <cell r="C268">
            <v>2</v>
          </cell>
          <cell r="D268">
            <v>401.71681419999999</v>
          </cell>
        </row>
        <row r="269">
          <cell r="A269">
            <v>42430</v>
          </cell>
          <cell r="B269">
            <v>2016</v>
          </cell>
          <cell r="C269">
            <v>3</v>
          </cell>
          <cell r="D269">
            <v>382.83185839999999</v>
          </cell>
        </row>
        <row r="270">
          <cell r="A270">
            <v>42461</v>
          </cell>
          <cell r="B270">
            <v>2016</v>
          </cell>
          <cell r="C270">
            <v>4</v>
          </cell>
          <cell r="D270">
            <v>407.03539819999997</v>
          </cell>
        </row>
        <row r="271">
          <cell r="A271">
            <v>42491</v>
          </cell>
          <cell r="B271">
            <v>2016</v>
          </cell>
          <cell r="C271">
            <v>5</v>
          </cell>
          <cell r="D271">
            <v>407.43362830000001</v>
          </cell>
        </row>
        <row r="272">
          <cell r="A272">
            <v>42522</v>
          </cell>
          <cell r="B272">
            <v>2016</v>
          </cell>
          <cell r="C272">
            <v>6</v>
          </cell>
          <cell r="D272">
            <v>431</v>
          </cell>
        </row>
        <row r="273">
          <cell r="A273">
            <v>42552</v>
          </cell>
          <cell r="B273">
            <v>2016</v>
          </cell>
          <cell r="C273">
            <v>7</v>
          </cell>
          <cell r="D273">
            <v>453.78378379999998</v>
          </cell>
        </row>
        <row r="274">
          <cell r="A274">
            <v>42583</v>
          </cell>
          <cell r="B274">
            <v>2016</v>
          </cell>
          <cell r="C274">
            <v>8</v>
          </cell>
          <cell r="D274">
            <v>443.71818180000002</v>
          </cell>
        </row>
        <row r="275">
          <cell r="A275">
            <v>42614</v>
          </cell>
          <cell r="B275">
            <v>2016</v>
          </cell>
          <cell r="C275">
            <v>9</v>
          </cell>
          <cell r="D275">
            <v>439.37837839999997</v>
          </cell>
        </row>
        <row r="276">
          <cell r="A276">
            <v>42644</v>
          </cell>
          <cell r="B276">
            <v>2016</v>
          </cell>
          <cell r="C276">
            <v>10</v>
          </cell>
          <cell r="D276">
            <v>447.5045045</v>
          </cell>
        </row>
        <row r="277">
          <cell r="A277">
            <v>42675</v>
          </cell>
          <cell r="B277">
            <v>2016</v>
          </cell>
          <cell r="C277">
            <v>11</v>
          </cell>
          <cell r="D277">
            <v>472.6909091</v>
          </cell>
        </row>
        <row r="278">
          <cell r="A278">
            <v>42705</v>
          </cell>
          <cell r="B278">
            <v>2016</v>
          </cell>
          <cell r="C278">
            <v>12</v>
          </cell>
          <cell r="D278">
            <v>461.93577979999998</v>
          </cell>
        </row>
        <row r="279">
          <cell r="A279">
            <v>42736</v>
          </cell>
          <cell r="B279">
            <v>2017</v>
          </cell>
          <cell r="C279">
            <v>1</v>
          </cell>
          <cell r="D279">
            <v>484.33636360000003</v>
          </cell>
        </row>
        <row r="280">
          <cell r="A280">
            <v>42767</v>
          </cell>
          <cell r="B280">
            <v>2017</v>
          </cell>
          <cell r="C280">
            <v>2</v>
          </cell>
          <cell r="D280">
            <v>485</v>
          </cell>
        </row>
        <row r="281">
          <cell r="A281">
            <v>42795</v>
          </cell>
          <cell r="B281">
            <v>2017</v>
          </cell>
          <cell r="C281">
            <v>3</v>
          </cell>
          <cell r="D281">
            <v>482.8125</v>
          </cell>
        </row>
        <row r="282">
          <cell r="A282">
            <v>42826</v>
          </cell>
          <cell r="B282">
            <v>2017</v>
          </cell>
          <cell r="C282">
            <v>4</v>
          </cell>
          <cell r="D282">
            <v>479.66363639999997</v>
          </cell>
        </row>
        <row r="283">
          <cell r="A283">
            <v>42856</v>
          </cell>
          <cell r="B283">
            <v>2017</v>
          </cell>
          <cell r="C283">
            <v>5</v>
          </cell>
          <cell r="D283">
            <v>485.0892857</v>
          </cell>
        </row>
        <row r="284">
          <cell r="A284">
            <v>42887</v>
          </cell>
          <cell r="B284">
            <v>2017</v>
          </cell>
          <cell r="C284">
            <v>6</v>
          </cell>
          <cell r="D284">
            <v>475.05357140000001</v>
          </cell>
        </row>
        <row r="285">
          <cell r="A285">
            <v>42917</v>
          </cell>
          <cell r="B285">
            <v>2017</v>
          </cell>
          <cell r="C285">
            <v>7</v>
          </cell>
          <cell r="D285">
            <v>462.04545450000001</v>
          </cell>
        </row>
        <row r="286">
          <cell r="A286">
            <v>42948</v>
          </cell>
          <cell r="B286">
            <v>2017</v>
          </cell>
          <cell r="C286">
            <v>8</v>
          </cell>
          <cell r="D286">
            <v>465.70642199999998</v>
          </cell>
        </row>
        <row r="287">
          <cell r="A287">
            <v>42979</v>
          </cell>
          <cell r="B287">
            <v>2017</v>
          </cell>
          <cell r="C287">
            <v>9</v>
          </cell>
          <cell r="D287">
            <v>480.32110089999998</v>
          </cell>
        </row>
        <row r="288">
          <cell r="A288">
            <v>43009</v>
          </cell>
          <cell r="B288">
            <v>2017</v>
          </cell>
          <cell r="C288">
            <v>10</v>
          </cell>
          <cell r="D288">
            <v>501.5892857</v>
          </cell>
        </row>
        <row r="289">
          <cell r="A289">
            <v>43040</v>
          </cell>
          <cell r="B289">
            <v>2017</v>
          </cell>
          <cell r="C289">
            <v>11</v>
          </cell>
          <cell r="D289">
            <v>503.65454549999998</v>
          </cell>
        </row>
        <row r="290">
          <cell r="A290">
            <v>43070</v>
          </cell>
          <cell r="B290">
            <v>2017</v>
          </cell>
          <cell r="C290">
            <v>12</v>
          </cell>
          <cell r="D290">
            <v>526.32142859999999</v>
          </cell>
        </row>
        <row r="291">
          <cell r="A291">
            <v>43101</v>
          </cell>
          <cell r="B291">
            <v>2018</v>
          </cell>
          <cell r="C291">
            <v>1</v>
          </cell>
          <cell r="D291">
            <v>531.98148149999997</v>
          </cell>
        </row>
        <row r="292">
          <cell r="A292">
            <v>43132</v>
          </cell>
          <cell r="B292">
            <v>2018</v>
          </cell>
          <cell r="C292">
            <v>2</v>
          </cell>
          <cell r="D292">
            <v>537.88888889999998</v>
          </cell>
        </row>
        <row r="293">
          <cell r="A293">
            <v>43160</v>
          </cell>
          <cell r="B293">
            <v>2018</v>
          </cell>
          <cell r="C293">
            <v>3</v>
          </cell>
          <cell r="D293">
            <v>515.92592590000004</v>
          </cell>
        </row>
        <row r="294">
          <cell r="A294">
            <v>43191</v>
          </cell>
          <cell r="B294">
            <v>2018</v>
          </cell>
          <cell r="C294">
            <v>4</v>
          </cell>
          <cell r="D294">
            <v>520.74074069999995</v>
          </cell>
        </row>
        <row r="295">
          <cell r="A295">
            <v>43221</v>
          </cell>
          <cell r="B295">
            <v>2018</v>
          </cell>
          <cell r="C295">
            <v>5</v>
          </cell>
          <cell r="D295">
            <v>550.53703700000005</v>
          </cell>
        </row>
        <row r="296">
          <cell r="A296">
            <v>43252</v>
          </cell>
          <cell r="B296">
            <v>2018</v>
          </cell>
          <cell r="C296">
            <v>6</v>
          </cell>
          <cell r="D296">
            <v>579.16363639999997</v>
          </cell>
        </row>
        <row r="297">
          <cell r="A297">
            <v>43282</v>
          </cell>
          <cell r="B297">
            <v>2018</v>
          </cell>
          <cell r="C297">
            <v>7</v>
          </cell>
          <cell r="D297">
            <v>592.7636364</v>
          </cell>
        </row>
        <row r="298">
          <cell r="A298">
            <v>43313</v>
          </cell>
          <cell r="B298">
            <v>2018</v>
          </cell>
          <cell r="C298">
            <v>8</v>
          </cell>
          <cell r="D298">
            <v>591.50909090000005</v>
          </cell>
        </row>
        <row r="299">
          <cell r="A299">
            <v>43344</v>
          </cell>
          <cell r="B299">
            <v>2018</v>
          </cell>
          <cell r="C299">
            <v>9</v>
          </cell>
          <cell r="D299">
            <v>619.3090909</v>
          </cell>
        </row>
        <row r="300">
          <cell r="A300">
            <v>43374</v>
          </cell>
          <cell r="B300">
            <v>2018</v>
          </cell>
          <cell r="C300">
            <v>10</v>
          </cell>
          <cell r="D300">
            <v>635.3818182</v>
          </cell>
        </row>
        <row r="301">
          <cell r="A301">
            <v>43405</v>
          </cell>
          <cell r="B301">
            <v>2018</v>
          </cell>
          <cell r="C301">
            <v>11</v>
          </cell>
          <cell r="D301">
            <v>653.63636359999998</v>
          </cell>
        </row>
        <row r="302">
          <cell r="A302">
            <v>43435</v>
          </cell>
          <cell r="B302">
            <v>2018</v>
          </cell>
          <cell r="C302">
            <v>12</v>
          </cell>
          <cell r="D302">
            <v>641.2363636</v>
          </cell>
        </row>
        <row r="303">
          <cell r="A303">
            <v>43466</v>
          </cell>
          <cell r="B303">
            <v>2019</v>
          </cell>
          <cell r="C303">
            <v>1</v>
          </cell>
          <cell r="D303">
            <v>610.85454549999997</v>
          </cell>
        </row>
        <row r="304">
          <cell r="A304">
            <v>43497</v>
          </cell>
          <cell r="B304">
            <v>2019</v>
          </cell>
          <cell r="C304">
            <v>2</v>
          </cell>
          <cell r="D304">
            <v>587.3818182</v>
          </cell>
        </row>
        <row r="305">
          <cell r="A305">
            <v>43525</v>
          </cell>
          <cell r="B305">
            <v>2019</v>
          </cell>
          <cell r="C305">
            <v>3</v>
          </cell>
          <cell r="D305">
            <v>564.87272729999995</v>
          </cell>
        </row>
        <row r="306">
          <cell r="A306">
            <v>43556</v>
          </cell>
          <cell r="B306">
            <v>2019</v>
          </cell>
          <cell r="C306">
            <v>4</v>
          </cell>
          <cell r="D306">
            <v>574.20000000000005</v>
          </cell>
        </row>
        <row r="307">
          <cell r="A307">
            <v>43586</v>
          </cell>
          <cell r="B307">
            <v>2019</v>
          </cell>
          <cell r="C307">
            <v>5</v>
          </cell>
          <cell r="D307">
            <v>595.6</v>
          </cell>
        </row>
        <row r="308">
          <cell r="A308">
            <v>43617</v>
          </cell>
          <cell r="B308">
            <v>2019</v>
          </cell>
          <cell r="C308">
            <v>6</v>
          </cell>
          <cell r="D308">
            <v>613.05454550000002</v>
          </cell>
        </row>
        <row r="309">
          <cell r="A309">
            <v>43647</v>
          </cell>
          <cell r="B309">
            <v>2019</v>
          </cell>
          <cell r="C309">
            <v>7</v>
          </cell>
          <cell r="D309">
            <v>576.16363639999997</v>
          </cell>
        </row>
        <row r="310">
          <cell r="A310">
            <v>43678</v>
          </cell>
          <cell r="B310">
            <v>2019</v>
          </cell>
          <cell r="C310">
            <v>8</v>
          </cell>
          <cell r="D310">
            <v>579.09090909999998</v>
          </cell>
        </row>
        <row r="311">
          <cell r="A311">
            <v>43709</v>
          </cell>
          <cell r="B311">
            <v>2019</v>
          </cell>
          <cell r="C311">
            <v>9</v>
          </cell>
          <cell r="D311">
            <v>581.03703700000005</v>
          </cell>
        </row>
        <row r="312">
          <cell r="A312">
            <v>43739</v>
          </cell>
          <cell r="B312">
            <v>2019</v>
          </cell>
          <cell r="C312">
            <v>10</v>
          </cell>
          <cell r="D312">
            <v>605.12962960000004</v>
          </cell>
        </row>
        <row r="313">
          <cell r="A313">
            <v>43770</v>
          </cell>
          <cell r="B313">
            <v>2019</v>
          </cell>
          <cell r="C313">
            <v>11</v>
          </cell>
          <cell r="D313">
            <v>605.87037039999996</v>
          </cell>
        </row>
        <row r="314">
          <cell r="A314">
            <v>43800</v>
          </cell>
          <cell r="B314">
            <v>2019</v>
          </cell>
          <cell r="C314">
            <v>12</v>
          </cell>
          <cell r="D314">
            <v>617.45098040000005</v>
          </cell>
        </row>
        <row r="315">
          <cell r="A315">
            <v>43831</v>
          </cell>
          <cell r="B315">
            <v>2020</v>
          </cell>
          <cell r="C315">
            <v>1</v>
          </cell>
          <cell r="D315">
            <v>647.77358489999995</v>
          </cell>
        </row>
        <row r="316">
          <cell r="A316">
            <v>43862</v>
          </cell>
          <cell r="B316">
            <v>2020</v>
          </cell>
          <cell r="C316">
            <v>2</v>
          </cell>
          <cell r="D316">
            <v>650.07547169999998</v>
          </cell>
        </row>
        <row r="317">
          <cell r="A317">
            <v>43891</v>
          </cell>
          <cell r="B317">
            <v>2020</v>
          </cell>
          <cell r="C317">
            <v>3</v>
          </cell>
          <cell r="D317">
            <v>627.47169810000003</v>
          </cell>
        </row>
        <row r="318">
          <cell r="A318">
            <v>43922</v>
          </cell>
          <cell r="B318">
            <v>2020</v>
          </cell>
          <cell r="C318">
            <v>4</v>
          </cell>
          <cell r="D318">
            <v>596.98113209999997</v>
          </cell>
        </row>
        <row r="319">
          <cell r="A319">
            <v>43952</v>
          </cell>
          <cell r="B319">
            <v>2020</v>
          </cell>
          <cell r="C319">
            <v>5</v>
          </cell>
          <cell r="D319">
            <v>575.2830189</v>
          </cell>
        </row>
        <row r="320">
          <cell r="A320">
            <v>43983</v>
          </cell>
          <cell r="B320">
            <v>2020</v>
          </cell>
          <cell r="C320">
            <v>6</v>
          </cell>
          <cell r="D320">
            <v>550.41509429999996</v>
          </cell>
        </row>
        <row r="321">
          <cell r="A321">
            <v>44013</v>
          </cell>
          <cell r="B321">
            <v>2020</v>
          </cell>
          <cell r="C321">
            <v>7</v>
          </cell>
          <cell r="D321">
            <v>521.52830189999997</v>
          </cell>
        </row>
        <row r="322">
          <cell r="A322">
            <v>44044</v>
          </cell>
          <cell r="B322">
            <v>2020</v>
          </cell>
          <cell r="C322">
            <v>8</v>
          </cell>
          <cell r="D322">
            <v>497.6</v>
          </cell>
        </row>
        <row r="323">
          <cell r="A323">
            <v>44075</v>
          </cell>
          <cell r="B323">
            <v>2020</v>
          </cell>
          <cell r="C323">
            <v>9</v>
          </cell>
          <cell r="D323">
            <v>493.56603769999998</v>
          </cell>
        </row>
        <row r="324">
          <cell r="A324">
            <v>44105</v>
          </cell>
          <cell r="B324">
            <v>2020</v>
          </cell>
          <cell r="C324">
            <v>10</v>
          </cell>
          <cell r="D324">
            <v>468.33962259999998</v>
          </cell>
        </row>
        <row r="325">
          <cell r="A325">
            <v>44136</v>
          </cell>
          <cell r="B325">
            <v>2020</v>
          </cell>
          <cell r="C325">
            <v>11</v>
          </cell>
          <cell r="D325">
            <v>470.2830189</v>
          </cell>
        </row>
        <row r="326">
          <cell r="A326">
            <v>44166</v>
          </cell>
          <cell r="B326">
            <v>2020</v>
          </cell>
          <cell r="C326">
            <v>12</v>
          </cell>
          <cell r="D326">
            <v>474</v>
          </cell>
        </row>
        <row r="327">
          <cell r="A327">
            <v>44197</v>
          </cell>
          <cell r="B327">
            <v>2021</v>
          </cell>
          <cell r="C327">
            <v>1</v>
          </cell>
          <cell r="D327">
            <v>495.98113210000002</v>
          </cell>
        </row>
        <row r="328">
          <cell r="A328">
            <v>44228</v>
          </cell>
          <cell r="B328">
            <v>2021</v>
          </cell>
          <cell r="C328">
            <v>2</v>
          </cell>
          <cell r="D328">
            <v>517.4</v>
          </cell>
        </row>
        <row r="329">
          <cell r="A329">
            <v>44256</v>
          </cell>
          <cell r="B329">
            <v>2021</v>
          </cell>
          <cell r="C329">
            <v>3</v>
          </cell>
          <cell r="D329">
            <v>543.9</v>
          </cell>
        </row>
        <row r="330">
          <cell r="A330">
            <v>44287</v>
          </cell>
          <cell r="B330">
            <v>2021</v>
          </cell>
          <cell r="C330">
            <v>4</v>
          </cell>
          <cell r="D330">
            <v>575.6</v>
          </cell>
        </row>
        <row r="331">
          <cell r="A331">
            <v>44317</v>
          </cell>
          <cell r="B331">
            <v>2021</v>
          </cell>
          <cell r="C331">
            <v>5</v>
          </cell>
          <cell r="D331">
            <v>583.55555560000005</v>
          </cell>
        </row>
        <row r="332">
          <cell r="A332">
            <v>44348</v>
          </cell>
          <cell r="B332">
            <v>2021</v>
          </cell>
          <cell r="C332">
            <v>6</v>
          </cell>
          <cell r="D332">
            <v>617.5</v>
          </cell>
        </row>
        <row r="333">
          <cell r="A333">
            <v>44378</v>
          </cell>
          <cell r="B333">
            <v>2021</v>
          </cell>
          <cell r="C333">
            <v>7</v>
          </cell>
          <cell r="D333">
            <v>644.5</v>
          </cell>
        </row>
        <row r="334">
          <cell r="A334">
            <v>44409</v>
          </cell>
          <cell r="B334">
            <v>2021</v>
          </cell>
          <cell r="C334">
            <v>8</v>
          </cell>
          <cell r="D334">
            <v>672.15094339999996</v>
          </cell>
        </row>
        <row r="335">
          <cell r="A335">
            <v>44440</v>
          </cell>
          <cell r="B335">
            <v>2021</v>
          </cell>
          <cell r="C335">
            <v>9</v>
          </cell>
          <cell r="D335">
            <v>679.79245279999998</v>
          </cell>
        </row>
        <row r="336">
          <cell r="A336">
            <v>44470</v>
          </cell>
          <cell r="B336">
            <v>2021</v>
          </cell>
          <cell r="C336">
            <v>10</v>
          </cell>
          <cell r="D336">
            <v>706.75471700000003</v>
          </cell>
        </row>
        <row r="337">
          <cell r="A337">
            <v>44501</v>
          </cell>
          <cell r="B337">
            <v>2021</v>
          </cell>
          <cell r="C337">
            <v>11</v>
          </cell>
          <cell r="D337">
            <v>735.75471700000003</v>
          </cell>
        </row>
        <row r="338">
          <cell r="A338">
            <v>44531</v>
          </cell>
          <cell r="B338">
            <v>2021</v>
          </cell>
          <cell r="C338">
            <v>12</v>
          </cell>
          <cell r="D338">
            <v>760.01886790000003</v>
          </cell>
        </row>
        <row r="339">
          <cell r="A339">
            <v>44562</v>
          </cell>
          <cell r="B339">
            <v>2022</v>
          </cell>
          <cell r="C339">
            <v>1</v>
          </cell>
          <cell r="D339">
            <v>785.42307689999996</v>
          </cell>
        </row>
        <row r="340">
          <cell r="A340">
            <v>44593</v>
          </cell>
          <cell r="B340">
            <v>2022</v>
          </cell>
          <cell r="C340">
            <v>2</v>
          </cell>
          <cell r="D340">
            <v>818.01923079999995</v>
          </cell>
        </row>
        <row r="341">
          <cell r="A341">
            <v>44621</v>
          </cell>
          <cell r="B341">
            <v>2022</v>
          </cell>
          <cell r="C341">
            <v>3</v>
          </cell>
          <cell r="D341">
            <v>843.25</v>
          </cell>
        </row>
        <row r="342">
          <cell r="A342">
            <v>44652</v>
          </cell>
          <cell r="B342">
            <v>2022</v>
          </cell>
          <cell r="C342">
            <v>4</v>
          </cell>
          <cell r="D342">
            <v>871</v>
          </cell>
        </row>
        <row r="343">
          <cell r="A343">
            <v>44682</v>
          </cell>
          <cell r="B343">
            <v>2022</v>
          </cell>
          <cell r="C343">
            <v>5</v>
          </cell>
          <cell r="D343">
            <v>899.15384619999998</v>
          </cell>
        </row>
        <row r="344">
          <cell r="A344">
            <v>44713</v>
          </cell>
          <cell r="B344">
            <v>2022</v>
          </cell>
          <cell r="C344">
            <v>6</v>
          </cell>
          <cell r="D344">
            <v>933.88461540000003</v>
          </cell>
        </row>
        <row r="345">
          <cell r="A345">
            <v>44743</v>
          </cell>
          <cell r="B345">
            <v>2022</v>
          </cell>
          <cell r="C345">
            <v>7</v>
          </cell>
          <cell r="D345">
            <v>978</v>
          </cell>
        </row>
        <row r="346">
          <cell r="A346">
            <v>44774</v>
          </cell>
          <cell r="B346">
            <v>2022</v>
          </cell>
          <cell r="C346">
            <v>8</v>
          </cell>
          <cell r="D346">
            <v>1028.211538</v>
          </cell>
        </row>
        <row r="347">
          <cell r="A347">
            <v>44805</v>
          </cell>
          <cell r="B347">
            <v>2022</v>
          </cell>
          <cell r="C347">
            <v>9</v>
          </cell>
          <cell r="D347">
            <v>1084</v>
          </cell>
        </row>
        <row r="348">
          <cell r="A348">
            <v>44835</v>
          </cell>
          <cell r="B348">
            <v>2022</v>
          </cell>
          <cell r="C348">
            <v>10</v>
          </cell>
          <cell r="D348">
            <v>1123.269231</v>
          </cell>
        </row>
        <row r="349">
          <cell r="A349">
            <v>44866</v>
          </cell>
          <cell r="B349">
            <v>2022</v>
          </cell>
          <cell r="C349">
            <v>11</v>
          </cell>
          <cell r="D349">
            <v>1177.6730769999999</v>
          </cell>
        </row>
        <row r="350">
          <cell r="A350">
            <v>44896</v>
          </cell>
          <cell r="B350">
            <v>2022</v>
          </cell>
          <cell r="C350">
            <v>12</v>
          </cell>
          <cell r="D350">
            <v>1190.4038459999999</v>
          </cell>
        </row>
        <row r="351">
          <cell r="A351">
            <v>44927</v>
          </cell>
          <cell r="B351">
            <v>2023</v>
          </cell>
          <cell r="C351">
            <v>1</v>
          </cell>
          <cell r="D351">
            <v>1166.8846149999999</v>
          </cell>
        </row>
        <row r="352">
          <cell r="A352">
            <v>44958</v>
          </cell>
          <cell r="B352">
            <v>2023</v>
          </cell>
          <cell r="C352">
            <v>2</v>
          </cell>
          <cell r="D352">
            <v>1078.82</v>
          </cell>
        </row>
        <row r="353">
          <cell r="A353">
            <v>44986</v>
          </cell>
          <cell r="B353">
            <v>2023</v>
          </cell>
          <cell r="C353">
            <v>3</v>
          </cell>
          <cell r="D353">
            <v>1098.26</v>
          </cell>
        </row>
        <row r="354">
          <cell r="A354">
            <v>45017</v>
          </cell>
          <cell r="B354">
            <v>2023</v>
          </cell>
          <cell r="C354">
            <v>4</v>
          </cell>
          <cell r="D354">
            <v>1019.804969</v>
          </cell>
        </row>
        <row r="355">
          <cell r="A355">
            <v>45047</v>
          </cell>
          <cell r="B355">
            <v>2023</v>
          </cell>
          <cell r="C355">
            <v>5</v>
          </cell>
          <cell r="D355">
            <v>1041.666667</v>
          </cell>
        </row>
        <row r="356">
          <cell r="A356">
            <v>45078</v>
          </cell>
          <cell r="B356">
            <v>2023</v>
          </cell>
          <cell r="C356">
            <v>6</v>
          </cell>
          <cell r="D356">
            <v>1011.607843</v>
          </cell>
        </row>
        <row r="357">
          <cell r="A357">
            <v>45108</v>
          </cell>
          <cell r="B357">
            <v>2023</v>
          </cell>
          <cell r="C357">
            <v>7</v>
          </cell>
          <cell r="D357">
            <v>997.56862750000005</v>
          </cell>
        </row>
        <row r="358">
          <cell r="A358">
            <v>45139</v>
          </cell>
          <cell r="B358">
            <v>2023</v>
          </cell>
          <cell r="C358">
            <v>8</v>
          </cell>
          <cell r="D358">
            <v>969.66666669999995</v>
          </cell>
        </row>
        <row r="359">
          <cell r="A359">
            <v>45170</v>
          </cell>
          <cell r="B359">
            <v>2023</v>
          </cell>
          <cell r="C359">
            <v>9</v>
          </cell>
          <cell r="D359">
            <v>986.01960780000002</v>
          </cell>
        </row>
        <row r="360">
          <cell r="A360">
            <v>45200</v>
          </cell>
          <cell r="B360">
            <v>2023</v>
          </cell>
          <cell r="C360">
            <v>10</v>
          </cell>
          <cell r="D360">
            <v>999.8823529</v>
          </cell>
        </row>
        <row r="361">
          <cell r="A361">
            <v>45231</v>
          </cell>
          <cell r="B361">
            <v>2023</v>
          </cell>
          <cell r="C361">
            <v>11</v>
          </cell>
          <cell r="D361">
            <v>1016.333333</v>
          </cell>
        </row>
        <row r="362">
          <cell r="A362">
            <v>45261</v>
          </cell>
          <cell r="B362">
            <v>2023</v>
          </cell>
          <cell r="C362">
            <v>12</v>
          </cell>
          <cell r="D362">
            <v>1050.487179</v>
          </cell>
        </row>
        <row r="363">
          <cell r="A363">
            <v>45292</v>
          </cell>
          <cell r="B363">
            <v>2024</v>
          </cell>
          <cell r="C363">
            <v>1</v>
          </cell>
          <cell r="D363">
            <v>1019.6578950000001</v>
          </cell>
        </row>
        <row r="364">
          <cell r="A364">
            <v>45323</v>
          </cell>
          <cell r="B364">
            <v>2024</v>
          </cell>
          <cell r="C364">
            <v>2</v>
          </cell>
          <cell r="D364">
            <v>1007.291667</v>
          </cell>
        </row>
        <row r="365">
          <cell r="A365">
            <v>45352</v>
          </cell>
          <cell r="B365">
            <v>2024</v>
          </cell>
          <cell r="C365">
            <v>3</v>
          </cell>
          <cell r="D365">
            <v>1040.583333</v>
          </cell>
        </row>
        <row r="366">
          <cell r="A366">
            <v>45383</v>
          </cell>
          <cell r="B366">
            <v>2024</v>
          </cell>
          <cell r="C366">
            <v>4</v>
          </cell>
          <cell r="D366">
            <v>1056.8367350000001</v>
          </cell>
        </row>
        <row r="367">
          <cell r="A367">
            <v>45413</v>
          </cell>
          <cell r="B367">
            <v>2024</v>
          </cell>
          <cell r="C367">
            <v>5</v>
          </cell>
          <cell r="D367">
            <v>1050.469388</v>
          </cell>
        </row>
        <row r="368">
          <cell r="A368">
            <v>45444</v>
          </cell>
          <cell r="B368">
            <v>2024</v>
          </cell>
          <cell r="C368">
            <v>6</v>
          </cell>
          <cell r="D368">
            <v>1029.346939</v>
          </cell>
        </row>
        <row r="369">
          <cell r="A369">
            <v>45474</v>
          </cell>
          <cell r="B369">
            <v>2024</v>
          </cell>
          <cell r="C369">
            <v>7</v>
          </cell>
          <cell r="D369">
            <v>1010.489796</v>
          </cell>
        </row>
        <row r="370">
          <cell r="A370">
            <v>45505</v>
          </cell>
          <cell r="B370">
            <v>2024</v>
          </cell>
          <cell r="C370">
            <v>8</v>
          </cell>
          <cell r="D370">
            <v>1008.195652</v>
          </cell>
        </row>
        <row r="371">
          <cell r="A371">
            <v>45536</v>
          </cell>
          <cell r="B371">
            <v>2024</v>
          </cell>
          <cell r="C371">
            <v>9</v>
          </cell>
          <cell r="D371">
            <v>988.14705879999997</v>
          </cell>
        </row>
        <row r="372">
          <cell r="A372">
            <v>45566</v>
          </cell>
          <cell r="B372">
            <v>2024</v>
          </cell>
          <cell r="C372">
            <v>10</v>
          </cell>
          <cell r="D372">
            <v>946.55</v>
          </cell>
        </row>
        <row r="373">
          <cell r="A373">
            <v>45597</v>
          </cell>
          <cell r="B373">
            <v>2024</v>
          </cell>
          <cell r="C373">
            <v>11</v>
          </cell>
          <cell r="D373">
            <v>945.17777779999994</v>
          </cell>
        </row>
        <row r="374">
          <cell r="A374">
            <v>45627</v>
          </cell>
          <cell r="B374">
            <v>2024</v>
          </cell>
          <cell r="C374">
            <v>12</v>
          </cell>
          <cell r="D374">
            <v>951.51111109999999</v>
          </cell>
        </row>
        <row r="375">
          <cell r="A375">
            <v>45658</v>
          </cell>
          <cell r="B375">
            <v>2025</v>
          </cell>
          <cell r="C375">
            <v>1</v>
          </cell>
          <cell r="D375">
            <v>957.45454549999999</v>
          </cell>
        </row>
        <row r="376">
          <cell r="A376">
            <v>45689</v>
          </cell>
          <cell r="B376">
            <v>2025</v>
          </cell>
          <cell r="C376">
            <v>2</v>
          </cell>
          <cell r="D376">
            <v>1001.681818</v>
          </cell>
        </row>
        <row r="377">
          <cell r="A377">
            <v>45717</v>
          </cell>
          <cell r="B377">
            <v>2025</v>
          </cell>
          <cell r="C377">
            <v>3</v>
          </cell>
          <cell r="D377">
            <v>1004.431818</v>
          </cell>
        </row>
        <row r="378">
          <cell r="A378">
            <v>45748</v>
          </cell>
          <cell r="B378">
            <v>2025</v>
          </cell>
          <cell r="C378">
            <v>4</v>
          </cell>
          <cell r="D378" t="e">
            <v>#DIV/0!</v>
          </cell>
        </row>
        <row r="379">
          <cell r="A379">
            <v>45778</v>
          </cell>
          <cell r="B379">
            <v>2025</v>
          </cell>
          <cell r="C379">
            <v>5</v>
          </cell>
          <cell r="D379" t="e">
            <v>#DIV/0!</v>
          </cell>
        </row>
        <row r="380">
          <cell r="A380">
            <v>45809</v>
          </cell>
          <cell r="B380">
            <v>2025</v>
          </cell>
          <cell r="C380">
            <v>6</v>
          </cell>
          <cell r="D380" t="e">
            <v>#DIV/0!</v>
          </cell>
        </row>
        <row r="381">
          <cell r="A381">
            <v>45839</v>
          </cell>
          <cell r="B381">
            <v>2025</v>
          </cell>
          <cell r="C381">
            <v>7</v>
          </cell>
          <cell r="D381" t="e">
            <v>#DIV/0!</v>
          </cell>
        </row>
        <row r="382">
          <cell r="A382">
            <v>45870</v>
          </cell>
          <cell r="B382">
            <v>2025</v>
          </cell>
          <cell r="C382">
            <v>8</v>
          </cell>
          <cell r="D382" t="e">
            <v>#DIV/0!</v>
          </cell>
        </row>
        <row r="383">
          <cell r="A383">
            <v>45901</v>
          </cell>
          <cell r="B383">
            <v>2025</v>
          </cell>
          <cell r="C383">
            <v>9</v>
          </cell>
          <cell r="D383" t="e">
            <v>#DIV/0!</v>
          </cell>
        </row>
        <row r="384">
          <cell r="A384">
            <v>45931</v>
          </cell>
          <cell r="B384">
            <v>2025</v>
          </cell>
          <cell r="C384">
            <v>10</v>
          </cell>
          <cell r="D384" t="e">
            <v>#DIV/0!</v>
          </cell>
        </row>
        <row r="385">
          <cell r="A385">
            <v>45962</v>
          </cell>
          <cell r="B385">
            <v>2025</v>
          </cell>
          <cell r="C385">
            <v>11</v>
          </cell>
          <cell r="D385" t="e">
            <v>#DIV/0!</v>
          </cell>
        </row>
        <row r="386">
          <cell r="A386">
            <v>45992</v>
          </cell>
          <cell r="B386">
            <v>2025</v>
          </cell>
          <cell r="C386">
            <v>12</v>
          </cell>
          <cell r="D386" t="e">
            <v>#DIV/0!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hyperlink" Target="https://www.ine.gob.cl/estadisticas/economia/indices-de-precio-e-inflacion/indice-de-precios-de-productor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s://www.ine.gob.cl/estadisticas/sociales/mercado-laboral/remuneraciones-y-costos-laborales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B1:J19"/>
  <sheetViews>
    <sheetView showGridLines="0" workbookViewId="0">
      <selection activeCell="J19" sqref="J19"/>
    </sheetView>
  </sheetViews>
  <sheetFormatPr baseColWidth="10" defaultRowHeight="15" x14ac:dyDescent="0.25"/>
  <sheetData>
    <row r="1" spans="2:10" ht="15.75" thickBot="1" x14ac:dyDescent="0.3"/>
    <row r="2" spans="2:10" x14ac:dyDescent="0.25">
      <c r="B2" s="20"/>
      <c r="C2" s="21"/>
      <c r="D2" s="21"/>
      <c r="E2" s="21"/>
      <c r="F2" s="21"/>
      <c r="G2" s="21"/>
      <c r="H2" s="22"/>
    </row>
    <row r="3" spans="2:10" x14ac:dyDescent="0.25">
      <c r="B3" s="23"/>
      <c r="H3" s="24"/>
    </row>
    <row r="4" spans="2:10" x14ac:dyDescent="0.25">
      <c r="B4" s="23"/>
      <c r="H4" s="24"/>
    </row>
    <row r="5" spans="2:10" x14ac:dyDescent="0.25">
      <c r="B5" s="23"/>
      <c r="H5" s="24"/>
    </row>
    <row r="6" spans="2:10" x14ac:dyDescent="0.25">
      <c r="B6" s="23"/>
      <c r="H6" s="24"/>
    </row>
    <row r="7" spans="2:10" x14ac:dyDescent="0.25">
      <c r="B7" s="23"/>
      <c r="H7" s="24"/>
    </row>
    <row r="8" spans="2:10" x14ac:dyDescent="0.25">
      <c r="B8" s="23"/>
      <c r="H8" s="24"/>
    </row>
    <row r="9" spans="2:10" ht="15.75" x14ac:dyDescent="0.25">
      <c r="B9" s="23"/>
      <c r="C9" s="270" t="s">
        <v>49</v>
      </c>
      <c r="D9" s="270"/>
      <c r="E9" s="270"/>
      <c r="F9" s="270"/>
      <c r="G9" s="270"/>
      <c r="H9" s="24"/>
      <c r="J9" s="25"/>
    </row>
    <row r="10" spans="2:10" x14ac:dyDescent="0.25">
      <c r="B10" s="23"/>
      <c r="C10" s="270"/>
      <c r="D10" s="270"/>
      <c r="E10" s="270"/>
      <c r="F10" s="270"/>
      <c r="G10" s="270"/>
      <c r="H10" s="24"/>
    </row>
    <row r="11" spans="2:10" x14ac:dyDescent="0.25">
      <c r="B11" s="23"/>
      <c r="C11" s="270"/>
      <c r="D11" s="270"/>
      <c r="E11" s="270"/>
      <c r="F11" s="270"/>
      <c r="G11" s="270"/>
      <c r="H11" s="24"/>
    </row>
    <row r="12" spans="2:10" x14ac:dyDescent="0.25">
      <c r="B12" s="23"/>
      <c r="C12" s="270"/>
      <c r="D12" s="270"/>
      <c r="E12" s="270"/>
      <c r="F12" s="270"/>
      <c r="G12" s="270"/>
      <c r="H12" s="24"/>
    </row>
    <row r="13" spans="2:10" x14ac:dyDescent="0.25">
      <c r="B13" s="23"/>
      <c r="C13" s="270"/>
      <c r="D13" s="270"/>
      <c r="E13" s="270"/>
      <c r="F13" s="270"/>
      <c r="G13" s="270"/>
      <c r="H13" s="24"/>
    </row>
    <row r="14" spans="2:10" x14ac:dyDescent="0.25">
      <c r="B14" s="23"/>
      <c r="H14" s="24"/>
    </row>
    <row r="15" spans="2:10" x14ac:dyDescent="0.25">
      <c r="B15" s="23"/>
      <c r="H15" s="24"/>
    </row>
    <row r="16" spans="2:10" x14ac:dyDescent="0.25">
      <c r="B16" s="23"/>
      <c r="C16" s="26" t="s">
        <v>47</v>
      </c>
      <c r="D16" s="27" t="s">
        <v>48</v>
      </c>
      <c r="H16" s="24"/>
    </row>
    <row r="17" spans="2:8" x14ac:dyDescent="0.25">
      <c r="B17" s="23"/>
      <c r="C17" s="26" t="s">
        <v>23</v>
      </c>
      <c r="D17" s="28">
        <v>45813</v>
      </c>
      <c r="H17" s="24"/>
    </row>
    <row r="18" spans="2:8" x14ac:dyDescent="0.25">
      <c r="B18" s="23"/>
      <c r="H18" s="24"/>
    </row>
    <row r="19" spans="2:8" ht="15.75" thickBot="1" x14ac:dyDescent="0.3">
      <c r="B19" s="29"/>
      <c r="C19" s="30"/>
      <c r="D19" s="30"/>
      <c r="E19" s="30"/>
      <c r="F19" s="30"/>
      <c r="G19" s="30"/>
      <c r="H19" s="31"/>
    </row>
  </sheetData>
  <mergeCells count="1">
    <mergeCell ref="C9:G13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theme="6" tint="0.79998168889431442"/>
  </sheetPr>
  <dimension ref="A1:P295"/>
  <sheetViews>
    <sheetView showGridLines="0" zoomScale="85" zoomScaleNormal="85" workbookViewId="0">
      <selection activeCell="D234" sqref="D234"/>
    </sheetView>
  </sheetViews>
  <sheetFormatPr baseColWidth="10" defaultRowHeight="15" x14ac:dyDescent="0.25"/>
  <sheetData>
    <row r="1" spans="1:16" x14ac:dyDescent="0.25">
      <c r="B1" s="1" t="s">
        <v>42</v>
      </c>
    </row>
    <row r="3" spans="1:16" x14ac:dyDescent="0.25">
      <c r="B3" t="s">
        <v>0</v>
      </c>
      <c r="C3" s="13" t="s">
        <v>43</v>
      </c>
    </row>
    <row r="6" spans="1:16" ht="45" x14ac:dyDescent="0.25">
      <c r="B6" s="5" t="s">
        <v>8</v>
      </c>
      <c r="C6" s="5" t="s">
        <v>23</v>
      </c>
      <c r="D6" s="5" t="s">
        <v>26</v>
      </c>
      <c r="E6" s="5" t="s">
        <v>2</v>
      </c>
      <c r="F6" s="5" t="s">
        <v>3</v>
      </c>
      <c r="G6" s="5" t="s">
        <v>24</v>
      </c>
      <c r="I6" s="5" t="s">
        <v>8</v>
      </c>
      <c r="J6" s="5" t="s">
        <v>9</v>
      </c>
      <c r="K6" s="5" t="s">
        <v>10</v>
      </c>
      <c r="L6" s="5" t="s">
        <v>1</v>
      </c>
    </row>
    <row r="7" spans="1:16" x14ac:dyDescent="0.25">
      <c r="A7">
        <v>1</v>
      </c>
      <c r="B7" t="s">
        <v>11</v>
      </c>
      <c r="C7" s="2">
        <v>40909</v>
      </c>
      <c r="D7" s="17">
        <f>+'[5]IPP-Minería'!D7</f>
        <v>118.95</v>
      </c>
      <c r="E7" s="18"/>
      <c r="F7" s="15"/>
      <c r="G7" s="15"/>
      <c r="I7" t="s">
        <v>11</v>
      </c>
      <c r="J7" s="4" t="e">
        <f t="shared" ref="J7:J18" ca="1" si="0">+_xlfn.MAXIFS($D$7:$D$250,$B$7:$B$250,I7)</f>
        <v>#NAME?</v>
      </c>
      <c r="K7" s="4" t="e">
        <f t="shared" ref="K7:K18" ca="1" si="1">+_xlfn.MINIFS($D$7:$D$250,$B$7:$B$250,I7)</f>
        <v>#NAME?</v>
      </c>
      <c r="L7" s="4">
        <f t="shared" ref="L7:L18" si="2">+AVERAGEIF($B$7:$B$250,I7,$D$7:$D$250)</f>
        <v>92.601052631578952</v>
      </c>
      <c r="O7" s="6" t="s">
        <v>6</v>
      </c>
      <c r="P7" s="7">
        <f>+AVERAGE(D7:D165)</f>
        <v>124.70899371069187</v>
      </c>
    </row>
    <row r="8" spans="1:16" x14ac:dyDescent="0.25">
      <c r="A8">
        <f>+A7+1</f>
        <v>2</v>
      </c>
      <c r="B8" t="s">
        <v>22</v>
      </c>
      <c r="C8" s="2">
        <v>40940</v>
      </c>
      <c r="D8" s="17">
        <f>+'[5]IPP-Minería'!D8</f>
        <v>123.75</v>
      </c>
      <c r="E8" s="19">
        <f>+D8/D7-1</f>
        <v>4.035308953341743E-2</v>
      </c>
      <c r="F8" s="15"/>
      <c r="G8" s="15"/>
      <c r="I8" t="s">
        <v>22</v>
      </c>
      <c r="J8" s="4" t="e">
        <f t="shared" ca="1" si="0"/>
        <v>#NAME?</v>
      </c>
      <c r="K8" s="4" t="e">
        <f t="shared" ca="1" si="1"/>
        <v>#NAME?</v>
      </c>
      <c r="L8" s="4">
        <f t="shared" si="2"/>
        <v>93.393157894736845</v>
      </c>
      <c r="O8" s="8" t="s">
        <v>7</v>
      </c>
      <c r="P8" s="9">
        <f>+MEDIAN(D7:D165)</f>
        <v>106.72</v>
      </c>
    </row>
    <row r="9" spans="1:16" x14ac:dyDescent="0.25">
      <c r="A9">
        <f t="shared" ref="A9:A72" si="3">+A8+1</f>
        <v>3</v>
      </c>
      <c r="B9" t="s">
        <v>12</v>
      </c>
      <c r="C9" s="2">
        <v>40969</v>
      </c>
      <c r="D9" s="17">
        <f>+'[5]IPP-Minería'!D9</f>
        <v>124.5</v>
      </c>
      <c r="E9" s="19">
        <f t="shared" ref="E9:E72" si="4">+D9/D8-1</f>
        <v>6.0606060606060996E-3</v>
      </c>
      <c r="F9" s="15"/>
      <c r="G9" s="15"/>
      <c r="I9" t="s">
        <v>12</v>
      </c>
      <c r="J9" s="4" t="e">
        <f t="shared" ca="1" si="0"/>
        <v>#NAME?</v>
      </c>
      <c r="K9" s="4" t="e">
        <f t="shared" ca="1" si="1"/>
        <v>#NAME?</v>
      </c>
      <c r="L9" s="4">
        <f t="shared" si="2"/>
        <v>94.427368421052634</v>
      </c>
      <c r="O9" s="8" t="s">
        <v>4</v>
      </c>
      <c r="P9" s="9">
        <f>+STDEV(D7:D165)</f>
        <v>40.981191798914772</v>
      </c>
    </row>
    <row r="10" spans="1:16" x14ac:dyDescent="0.25">
      <c r="A10">
        <f t="shared" si="3"/>
        <v>4</v>
      </c>
      <c r="B10" t="s">
        <v>13</v>
      </c>
      <c r="C10" s="2">
        <v>41000</v>
      </c>
      <c r="D10" s="17">
        <f>+'[5]IPP-Minería'!D10</f>
        <v>121.66</v>
      </c>
      <c r="E10" s="19">
        <f t="shared" si="4"/>
        <v>-2.2811244979919709E-2</v>
      </c>
      <c r="F10" s="15"/>
      <c r="G10" s="15"/>
      <c r="I10" t="s">
        <v>13</v>
      </c>
      <c r="J10" s="4" t="e">
        <f t="shared" ca="1" si="0"/>
        <v>#NAME?</v>
      </c>
      <c r="K10" s="4" t="e">
        <f t="shared" ca="1" si="1"/>
        <v>#NAME?</v>
      </c>
      <c r="L10" s="4">
        <f t="shared" si="2"/>
        <v>94.389473684210515</v>
      </c>
      <c r="O10" s="10" t="s">
        <v>5</v>
      </c>
      <c r="P10" s="11">
        <f>+MAX(D7:D165)-MIN(D7:D165)</f>
        <v>139.79000000000002</v>
      </c>
    </row>
    <row r="11" spans="1:16" x14ac:dyDescent="0.25">
      <c r="A11">
        <f t="shared" si="3"/>
        <v>5</v>
      </c>
      <c r="B11" t="s">
        <v>14</v>
      </c>
      <c r="C11" s="2">
        <v>41030</v>
      </c>
      <c r="D11" s="17">
        <f>+'[5]IPP-Minería'!D11</f>
        <v>117.03</v>
      </c>
      <c r="E11" s="19">
        <f t="shared" si="4"/>
        <v>-3.805687982903172E-2</v>
      </c>
      <c r="F11" s="15"/>
      <c r="G11" s="15"/>
      <c r="I11" t="s">
        <v>14</v>
      </c>
      <c r="J11" s="4" t="e">
        <f t="shared" ca="1" si="0"/>
        <v>#NAME?</v>
      </c>
      <c r="K11" s="4" t="e">
        <f t="shared" ca="1" si="1"/>
        <v>#NAME?</v>
      </c>
      <c r="L11" s="4">
        <f t="shared" si="2"/>
        <v>84.303684210526313</v>
      </c>
    </row>
    <row r="12" spans="1:16" x14ac:dyDescent="0.25">
      <c r="A12">
        <f t="shared" si="3"/>
        <v>6</v>
      </c>
      <c r="B12" t="s">
        <v>15</v>
      </c>
      <c r="C12" s="2">
        <v>41061</v>
      </c>
      <c r="D12" s="17">
        <f>+'[5]IPP-Minería'!D12</f>
        <v>110.29</v>
      </c>
      <c r="E12" s="19">
        <f t="shared" si="4"/>
        <v>-5.7592070409296703E-2</v>
      </c>
      <c r="F12" s="15"/>
      <c r="G12" s="15"/>
      <c r="I12" t="s">
        <v>15</v>
      </c>
      <c r="J12" s="4" t="e">
        <f t="shared" ca="1" si="0"/>
        <v>#NAME?</v>
      </c>
      <c r="K12" s="4" t="e">
        <f t="shared" ca="1" si="1"/>
        <v>#NAME?</v>
      </c>
      <c r="L12" s="4">
        <f t="shared" si="2"/>
        <v>83.317368421052649</v>
      </c>
    </row>
    <row r="13" spans="1:16" x14ac:dyDescent="0.25">
      <c r="A13">
        <f t="shared" si="3"/>
        <v>7</v>
      </c>
      <c r="B13" t="s">
        <v>16</v>
      </c>
      <c r="C13" s="2">
        <v>41091</v>
      </c>
      <c r="D13" s="17">
        <f>+'[5]IPP-Minería'!D13</f>
        <v>112.16</v>
      </c>
      <c r="E13" s="19">
        <f t="shared" si="4"/>
        <v>1.6955299664520807E-2</v>
      </c>
      <c r="F13" s="15"/>
      <c r="G13" s="16">
        <f>+AVERAGE(D7:D13)</f>
        <v>118.3342857142857</v>
      </c>
      <c r="I13" t="s">
        <v>16</v>
      </c>
      <c r="J13" s="4" t="e">
        <f t="shared" ca="1" si="0"/>
        <v>#NAME?</v>
      </c>
      <c r="K13" s="4" t="e">
        <f t="shared" ca="1" si="1"/>
        <v>#NAME?</v>
      </c>
      <c r="L13" s="4">
        <f t="shared" si="2"/>
        <v>83.778947368421044</v>
      </c>
    </row>
    <row r="14" spans="1:16" x14ac:dyDescent="0.25">
      <c r="A14">
        <f t="shared" si="3"/>
        <v>8</v>
      </c>
      <c r="B14" t="s">
        <v>17</v>
      </c>
      <c r="C14" s="2">
        <v>41122</v>
      </c>
      <c r="D14" s="17">
        <f>+'[5]IPP-Minería'!D14</f>
        <v>110.19</v>
      </c>
      <c r="E14" s="19">
        <f t="shared" si="4"/>
        <v>-1.7564194008559242E-2</v>
      </c>
      <c r="F14" s="15"/>
      <c r="G14" s="16">
        <f t="shared" ref="G14:G77" si="5">+AVERAGE(D8:D14)</f>
        <v>117.08285714285714</v>
      </c>
      <c r="I14" t="s">
        <v>17</v>
      </c>
      <c r="J14" s="4" t="e">
        <f t="shared" ca="1" si="0"/>
        <v>#NAME?</v>
      </c>
      <c r="K14" s="4" t="e">
        <f t="shared" ca="1" si="1"/>
        <v>#NAME?</v>
      </c>
      <c r="L14" s="4">
        <f t="shared" si="2"/>
        <v>83.778421052631572</v>
      </c>
    </row>
    <row r="15" spans="1:16" x14ac:dyDescent="0.25">
      <c r="A15">
        <f t="shared" si="3"/>
        <v>9</v>
      </c>
      <c r="B15" t="s">
        <v>18</v>
      </c>
      <c r="C15" s="2">
        <v>41153</v>
      </c>
      <c r="D15" s="17">
        <f>+'[5]IPP-Minería'!D15</f>
        <v>117.66</v>
      </c>
      <c r="E15" s="19">
        <f t="shared" si="4"/>
        <v>6.7791995643887715E-2</v>
      </c>
      <c r="F15" s="15"/>
      <c r="G15" s="16">
        <f t="shared" si="5"/>
        <v>116.21285714285713</v>
      </c>
      <c r="I15" t="s">
        <v>18</v>
      </c>
      <c r="J15" s="4" t="e">
        <f t="shared" ca="1" si="0"/>
        <v>#NAME?</v>
      </c>
      <c r="K15" s="4" t="e">
        <f t="shared" ca="1" si="1"/>
        <v>#NAME?</v>
      </c>
      <c r="L15" s="4">
        <f t="shared" si="2"/>
        <v>84.655789473684209</v>
      </c>
    </row>
    <row r="16" spans="1:16" x14ac:dyDescent="0.25">
      <c r="A16">
        <f t="shared" si="3"/>
        <v>10</v>
      </c>
      <c r="B16" t="s">
        <v>19</v>
      </c>
      <c r="C16" s="2">
        <v>41183</v>
      </c>
      <c r="D16" s="17">
        <f>+'[5]IPP-Minería'!D16</f>
        <v>118.1</v>
      </c>
      <c r="E16" s="19">
        <f t="shared" si="4"/>
        <v>3.7395886452489258E-3</v>
      </c>
      <c r="F16" s="15"/>
      <c r="G16" s="16">
        <f t="shared" si="5"/>
        <v>115.29857142857142</v>
      </c>
      <c r="I16" t="s">
        <v>19</v>
      </c>
      <c r="J16" s="4" t="e">
        <f t="shared" ca="1" si="0"/>
        <v>#NAME?</v>
      </c>
      <c r="K16" s="4" t="e">
        <f t="shared" ca="1" si="1"/>
        <v>#NAME?</v>
      </c>
      <c r="L16" s="4">
        <f t="shared" si="2"/>
        <v>86.406842105263152</v>
      </c>
    </row>
    <row r="17" spans="1:16" x14ac:dyDescent="0.25">
      <c r="A17">
        <f t="shared" si="3"/>
        <v>11</v>
      </c>
      <c r="B17" t="s">
        <v>20</v>
      </c>
      <c r="C17" s="2">
        <v>41214</v>
      </c>
      <c r="D17" s="17">
        <f>+'[5]IPP-Minería'!D17</f>
        <v>113.25</v>
      </c>
      <c r="E17" s="19">
        <f t="shared" si="4"/>
        <v>-4.1066892464013516E-2</v>
      </c>
      <c r="F17" s="15"/>
      <c r="G17" s="16">
        <f t="shared" si="5"/>
        <v>114.09714285714287</v>
      </c>
      <c r="I17" t="s">
        <v>20</v>
      </c>
      <c r="J17" s="4" t="e">
        <f t="shared" ca="1" si="0"/>
        <v>#NAME?</v>
      </c>
      <c r="K17" s="4" t="e">
        <f t="shared" ca="1" si="1"/>
        <v>#NAME?</v>
      </c>
      <c r="L17" s="4">
        <f t="shared" si="2"/>
        <v>86.614210526315787</v>
      </c>
    </row>
    <row r="18" spans="1:16" x14ac:dyDescent="0.25">
      <c r="A18">
        <f t="shared" si="3"/>
        <v>12</v>
      </c>
      <c r="B18" t="s">
        <v>21</v>
      </c>
      <c r="C18" s="2">
        <v>41244</v>
      </c>
      <c r="D18" s="17">
        <f>+'[5]IPP-Minería'!D18</f>
        <v>116.83</v>
      </c>
      <c r="E18" s="19">
        <f t="shared" si="4"/>
        <v>3.1611479028697653E-2</v>
      </c>
      <c r="F18" s="15"/>
      <c r="G18" s="16">
        <f t="shared" si="5"/>
        <v>114.06857142857143</v>
      </c>
      <c r="I18" t="s">
        <v>21</v>
      </c>
      <c r="J18" s="4" t="e">
        <f t="shared" ca="1" si="0"/>
        <v>#NAME?</v>
      </c>
      <c r="K18" s="4" t="e">
        <f t="shared" ca="1" si="1"/>
        <v>#NAME?</v>
      </c>
      <c r="L18" s="4">
        <f t="shared" si="2"/>
        <v>86.473157894736858</v>
      </c>
    </row>
    <row r="19" spans="1:16" x14ac:dyDescent="0.25">
      <c r="A19">
        <f t="shared" si="3"/>
        <v>13</v>
      </c>
      <c r="B19" t="s">
        <v>11</v>
      </c>
      <c r="C19" s="2">
        <v>41275</v>
      </c>
      <c r="D19" s="17">
        <f>+'[5]IPP-Minería'!D19</f>
        <v>118.35</v>
      </c>
      <c r="E19" s="19">
        <f t="shared" si="4"/>
        <v>1.301035692887087E-2</v>
      </c>
      <c r="F19" s="15">
        <f t="shared" ref="F19:F82" si="6">+D19/D7-1</f>
        <v>-5.0441361916772065E-3</v>
      </c>
      <c r="G19" s="16">
        <f t="shared" si="5"/>
        <v>115.22000000000001</v>
      </c>
    </row>
    <row r="20" spans="1:16" x14ac:dyDescent="0.25">
      <c r="A20">
        <f t="shared" si="3"/>
        <v>14</v>
      </c>
      <c r="B20" t="s">
        <v>22</v>
      </c>
      <c r="C20" s="2">
        <v>41306</v>
      </c>
      <c r="D20" s="17">
        <f>+'[5]IPP-Minería'!D20</f>
        <v>118.81</v>
      </c>
      <c r="E20" s="19">
        <f t="shared" si="4"/>
        <v>3.8867765103507423E-3</v>
      </c>
      <c r="F20" s="15">
        <f t="shared" si="6"/>
        <v>-3.991919191919191E-2</v>
      </c>
      <c r="G20" s="16">
        <f t="shared" si="5"/>
        <v>116.17</v>
      </c>
      <c r="I20" s="12" t="s">
        <v>25</v>
      </c>
    </row>
    <row r="21" spans="1:16" x14ac:dyDescent="0.25">
      <c r="A21">
        <f t="shared" si="3"/>
        <v>15</v>
      </c>
      <c r="B21" t="s">
        <v>12</v>
      </c>
      <c r="C21" s="2">
        <v>41334</v>
      </c>
      <c r="D21" s="17">
        <f>+'[5]IPP-Minería'!D21</f>
        <v>113.12</v>
      </c>
      <c r="E21" s="19">
        <f t="shared" si="4"/>
        <v>-4.7891591616867291E-2</v>
      </c>
      <c r="F21" s="15">
        <f t="shared" si="6"/>
        <v>-9.1405622489959759E-2</v>
      </c>
      <c r="G21" s="16">
        <f t="shared" si="5"/>
        <v>116.58857142857143</v>
      </c>
    </row>
    <row r="22" spans="1:16" x14ac:dyDescent="0.25">
      <c r="A22">
        <f t="shared" si="3"/>
        <v>16</v>
      </c>
      <c r="B22" t="s">
        <v>13</v>
      </c>
      <c r="C22" s="2">
        <v>41365</v>
      </c>
      <c r="D22" s="17">
        <f>+'[5]IPP-Minería'!D22</f>
        <v>106.72</v>
      </c>
      <c r="E22" s="19">
        <f t="shared" si="4"/>
        <v>-5.6577086280056643E-2</v>
      </c>
      <c r="F22" s="15">
        <f t="shared" si="6"/>
        <v>-0.12280124938352788</v>
      </c>
      <c r="G22" s="16">
        <f t="shared" si="5"/>
        <v>115.02571428571427</v>
      </c>
      <c r="I22" s="5" t="s">
        <v>8</v>
      </c>
      <c r="J22" s="5" t="s">
        <v>9</v>
      </c>
      <c r="K22" s="5" t="s">
        <v>10</v>
      </c>
      <c r="L22" s="5" t="s">
        <v>1</v>
      </c>
    </row>
    <row r="23" spans="1:16" x14ac:dyDescent="0.25">
      <c r="A23">
        <f t="shared" si="3"/>
        <v>17</v>
      </c>
      <c r="B23" t="s">
        <v>14</v>
      </c>
      <c r="C23" s="2">
        <v>41395</v>
      </c>
      <c r="D23" s="17">
        <f>+'[5]IPP-Minería'!D23</f>
        <v>106.86</v>
      </c>
      <c r="E23" s="19">
        <f t="shared" si="4"/>
        <v>1.311844077960922E-3</v>
      </c>
      <c r="F23" s="15">
        <f t="shared" si="6"/>
        <v>-8.6900794668033798E-2</v>
      </c>
      <c r="G23" s="16">
        <f t="shared" si="5"/>
        <v>113.41999999999999</v>
      </c>
      <c r="I23" t="s">
        <v>11</v>
      </c>
      <c r="J23" s="4" t="e">
        <f ca="1">+_xlfn.MAXIFS($G$19:$G$165,$B$19:$B$165,I23)</f>
        <v>#NAME?</v>
      </c>
      <c r="K23" s="4" t="e">
        <f ca="1">+_xlfn.MINIFS($G$19:$G$165,$B$19:$B$165,I23)</f>
        <v>#NAME?</v>
      </c>
      <c r="L23" s="4">
        <f>+AVERAGEIF($B$19:$B$165,I23,$G$19:$G$165)</f>
        <v>124.86714285714287</v>
      </c>
    </row>
    <row r="24" spans="1:16" x14ac:dyDescent="0.25">
      <c r="A24">
        <f t="shared" si="3"/>
        <v>18</v>
      </c>
      <c r="B24" t="s">
        <v>15</v>
      </c>
      <c r="C24" s="2">
        <v>41426</v>
      </c>
      <c r="D24" s="17">
        <f>+'[5]IPP-Minería'!D24</f>
        <v>104.13</v>
      </c>
      <c r="E24" s="19">
        <f t="shared" si="4"/>
        <v>-2.5547445255474477E-2</v>
      </c>
      <c r="F24" s="15">
        <f t="shared" si="6"/>
        <v>-5.5852751836068637E-2</v>
      </c>
      <c r="G24" s="16">
        <f t="shared" si="5"/>
        <v>112.11714285714287</v>
      </c>
      <c r="I24" t="s">
        <v>22</v>
      </c>
      <c r="J24" s="4" t="e">
        <f t="shared" ref="J24:J33" ca="1" si="7">+_xlfn.MAXIFS($G$19:$G$165,$B$19:$B$165,I24)</f>
        <v>#NAME?</v>
      </c>
      <c r="K24" s="4" t="e">
        <f t="shared" ref="K24:K34" ca="1" si="8">+_xlfn.MINIFS($G$19:$G$165,$B$19:$B$165,I24)</f>
        <v>#NAME?</v>
      </c>
      <c r="L24" s="4">
        <f t="shared" ref="L24:L34" si="9">+AVERAGEIF($B$19:$B$165,I24,$G$19:$G$165)</f>
        <v>125.51461538461538</v>
      </c>
      <c r="O24" s="6" t="s">
        <v>6</v>
      </c>
      <c r="P24" s="7">
        <f>+AVERAGE(G13:G165)</f>
        <v>123.27068160597565</v>
      </c>
    </row>
    <row r="25" spans="1:16" x14ac:dyDescent="0.25">
      <c r="A25">
        <f t="shared" si="3"/>
        <v>19</v>
      </c>
      <c r="B25" t="s">
        <v>16</v>
      </c>
      <c r="C25" s="2">
        <v>41456</v>
      </c>
      <c r="D25" s="17">
        <f>+'[5]IPP-Minería'!D25</f>
        <v>102.67</v>
      </c>
      <c r="E25" s="19">
        <f t="shared" si="4"/>
        <v>-1.4020935369249865E-2</v>
      </c>
      <c r="F25" s="15">
        <f t="shared" si="6"/>
        <v>-8.4611269614835893E-2</v>
      </c>
      <c r="G25" s="16">
        <f t="shared" si="5"/>
        <v>110.0942857142857</v>
      </c>
      <c r="I25" t="s">
        <v>12</v>
      </c>
      <c r="J25" s="4" t="e">
        <f t="shared" ca="1" si="7"/>
        <v>#NAME?</v>
      </c>
      <c r="K25" s="4" t="e">
        <f t="shared" ca="1" si="8"/>
        <v>#NAME?</v>
      </c>
      <c r="L25" s="4">
        <f t="shared" si="9"/>
        <v>126.36989010989009</v>
      </c>
      <c r="O25" s="8" t="s">
        <v>7</v>
      </c>
      <c r="P25" s="9">
        <f>+MEDIAN(G13:G165)</f>
        <v>105.26285714285714</v>
      </c>
    </row>
    <row r="26" spans="1:16" x14ac:dyDescent="0.25">
      <c r="A26">
        <f t="shared" si="3"/>
        <v>20</v>
      </c>
      <c r="B26" t="s">
        <v>17</v>
      </c>
      <c r="C26" s="2">
        <v>41487</v>
      </c>
      <c r="D26" s="17">
        <f>+'[5]IPP-Minería'!D26</f>
        <v>106.73</v>
      </c>
      <c r="E26" s="19">
        <f t="shared" si="4"/>
        <v>3.9544170643810217E-2</v>
      </c>
      <c r="F26" s="15">
        <f t="shared" si="6"/>
        <v>-3.1400308557945289E-2</v>
      </c>
      <c r="G26" s="16">
        <f t="shared" si="5"/>
        <v>108.43428571428571</v>
      </c>
      <c r="I26" t="s">
        <v>13</v>
      </c>
      <c r="J26" s="4" t="e">
        <f t="shared" ca="1" si="7"/>
        <v>#NAME?</v>
      </c>
      <c r="K26" s="4" t="e">
        <f t="shared" ca="1" si="8"/>
        <v>#NAME?</v>
      </c>
      <c r="L26" s="4">
        <f t="shared" si="9"/>
        <v>120.91023809523809</v>
      </c>
      <c r="O26" s="8" t="s">
        <v>4</v>
      </c>
      <c r="P26" s="9">
        <f>+STDEV(G13:G165)</f>
        <v>39.948334474814359</v>
      </c>
    </row>
    <row r="27" spans="1:16" x14ac:dyDescent="0.25">
      <c r="A27">
        <f t="shared" si="3"/>
        <v>21</v>
      </c>
      <c r="B27" t="s">
        <v>18</v>
      </c>
      <c r="C27" s="2">
        <v>41518</v>
      </c>
      <c r="D27" s="17">
        <f>+'[5]IPP-Minería'!D27</f>
        <v>106.47</v>
      </c>
      <c r="E27" s="19">
        <f t="shared" si="4"/>
        <v>-2.4360535931791105E-3</v>
      </c>
      <c r="F27" s="15">
        <f t="shared" si="6"/>
        <v>-9.5104538500764946E-2</v>
      </c>
      <c r="G27" s="16">
        <f t="shared" si="5"/>
        <v>106.67142857142858</v>
      </c>
      <c r="I27" t="s">
        <v>14</v>
      </c>
      <c r="J27" s="4" t="e">
        <f t="shared" ca="1" si="7"/>
        <v>#NAME?</v>
      </c>
      <c r="K27" s="4" t="e">
        <f t="shared" ca="1" si="8"/>
        <v>#NAME?</v>
      </c>
      <c r="L27" s="4">
        <f t="shared" si="9"/>
        <v>121.43345238095236</v>
      </c>
      <c r="O27" s="10" t="s">
        <v>5</v>
      </c>
      <c r="P27" s="11">
        <f>+MAX(G13:G165)-MIN(G13:G165)</f>
        <v>126.90000000000002</v>
      </c>
    </row>
    <row r="28" spans="1:16" x14ac:dyDescent="0.25">
      <c r="A28">
        <f t="shared" si="3"/>
        <v>22</v>
      </c>
      <c r="B28" t="s">
        <v>19</v>
      </c>
      <c r="C28" s="2">
        <v>41548</v>
      </c>
      <c r="D28" s="17">
        <f>+'[5]IPP-Minería'!D28</f>
        <v>106.68</v>
      </c>
      <c r="E28" s="19">
        <f t="shared" si="4"/>
        <v>1.9723865877712132E-3</v>
      </c>
      <c r="F28" s="15">
        <f t="shared" si="6"/>
        <v>-9.6697713801862761E-2</v>
      </c>
      <c r="G28" s="16">
        <f t="shared" si="5"/>
        <v>105.75142857142858</v>
      </c>
      <c r="I28" t="s">
        <v>15</v>
      </c>
      <c r="J28" s="4" t="e">
        <f t="shared" ca="1" si="7"/>
        <v>#NAME?</v>
      </c>
      <c r="K28" s="4" t="e">
        <f t="shared" ca="1" si="8"/>
        <v>#NAME?</v>
      </c>
      <c r="L28" s="4">
        <f t="shared" si="9"/>
        <v>121.73964285714287</v>
      </c>
    </row>
    <row r="29" spans="1:16" x14ac:dyDescent="0.25">
      <c r="A29">
        <f t="shared" si="3"/>
        <v>23</v>
      </c>
      <c r="B29" t="s">
        <v>20</v>
      </c>
      <c r="C29" s="2">
        <v>41579</v>
      </c>
      <c r="D29" s="17">
        <f>+'[5]IPP-Minería'!D29</f>
        <v>105.28</v>
      </c>
      <c r="E29" s="19">
        <f t="shared" si="4"/>
        <v>-1.3123359580052507E-2</v>
      </c>
      <c r="F29" s="15">
        <f t="shared" si="6"/>
        <v>-7.0375275938189819E-2</v>
      </c>
      <c r="G29" s="16">
        <f t="shared" si="5"/>
        <v>105.54571428571428</v>
      </c>
      <c r="I29" t="s">
        <v>16</v>
      </c>
      <c r="J29" s="4" t="e">
        <f t="shared" ca="1" si="7"/>
        <v>#NAME?</v>
      </c>
      <c r="K29" s="4" t="e">
        <f t="shared" ca="1" si="8"/>
        <v>#NAME?</v>
      </c>
      <c r="L29" s="4">
        <f t="shared" si="9"/>
        <v>122.15214285714285</v>
      </c>
    </row>
    <row r="30" spans="1:16" x14ac:dyDescent="0.25">
      <c r="A30">
        <f t="shared" si="3"/>
        <v>24</v>
      </c>
      <c r="B30" t="s">
        <v>21</v>
      </c>
      <c r="C30" s="2">
        <v>41609</v>
      </c>
      <c r="D30" s="17">
        <f>+'[5]IPP-Minería'!D30</f>
        <v>107.47</v>
      </c>
      <c r="E30" s="19">
        <f t="shared" si="4"/>
        <v>2.0801671732522786E-2</v>
      </c>
      <c r="F30" s="15">
        <f t="shared" si="6"/>
        <v>-8.0116408456731958E-2</v>
      </c>
      <c r="G30" s="16">
        <f t="shared" si="5"/>
        <v>105.63285714285715</v>
      </c>
      <c r="I30" t="s">
        <v>17</v>
      </c>
      <c r="J30" s="4" t="e">
        <f t="shared" ca="1" si="7"/>
        <v>#NAME?</v>
      </c>
      <c r="K30" s="4" t="e">
        <f t="shared" ca="1" si="8"/>
        <v>#NAME?</v>
      </c>
      <c r="L30" s="4">
        <f t="shared" si="9"/>
        <v>122.67857142857143</v>
      </c>
    </row>
    <row r="31" spans="1:16" x14ac:dyDescent="0.25">
      <c r="A31">
        <f t="shared" si="3"/>
        <v>25</v>
      </c>
      <c r="B31" t="s">
        <v>11</v>
      </c>
      <c r="C31" s="2">
        <v>41640</v>
      </c>
      <c r="D31" s="17">
        <f>+'[5]IPP-Minería'!D31</f>
        <v>108.75</v>
      </c>
      <c r="E31" s="19">
        <f t="shared" si="4"/>
        <v>1.1910300548990449E-2</v>
      </c>
      <c r="F31" s="15">
        <f t="shared" si="6"/>
        <v>-8.1115335868187532E-2</v>
      </c>
      <c r="G31" s="16">
        <f t="shared" si="5"/>
        <v>106.29285714285716</v>
      </c>
      <c r="I31" t="s">
        <v>18</v>
      </c>
      <c r="J31" s="4" t="e">
        <f t="shared" ca="1" si="7"/>
        <v>#NAME?</v>
      </c>
      <c r="K31" s="4" t="e">
        <f t="shared" ca="1" si="8"/>
        <v>#NAME?</v>
      </c>
      <c r="L31" s="4">
        <f t="shared" si="9"/>
        <v>123.17297619047621</v>
      </c>
    </row>
    <row r="32" spans="1:16" x14ac:dyDescent="0.25">
      <c r="A32">
        <f t="shared" si="3"/>
        <v>26</v>
      </c>
      <c r="B32" t="s">
        <v>22</v>
      </c>
      <c r="C32" s="2">
        <v>41671</v>
      </c>
      <c r="D32" s="17">
        <f>+'[5]IPP-Minería'!D32</f>
        <v>107.16</v>
      </c>
      <c r="E32" s="19">
        <f t="shared" si="4"/>
        <v>-1.4620689655172492E-2</v>
      </c>
      <c r="F32" s="15">
        <f t="shared" si="6"/>
        <v>-9.8055719215554338E-2</v>
      </c>
      <c r="G32" s="16">
        <f t="shared" si="5"/>
        <v>106.93428571428571</v>
      </c>
      <c r="I32" t="s">
        <v>19</v>
      </c>
      <c r="J32" s="4" t="e">
        <f t="shared" ca="1" si="7"/>
        <v>#NAME?</v>
      </c>
      <c r="K32" s="4" t="e">
        <f t="shared" ca="1" si="8"/>
        <v>#NAME?</v>
      </c>
      <c r="L32" s="4">
        <f t="shared" si="9"/>
        <v>123.86869047619048</v>
      </c>
    </row>
    <row r="33" spans="1:12" x14ac:dyDescent="0.25">
      <c r="A33">
        <f t="shared" si="3"/>
        <v>27</v>
      </c>
      <c r="B33" t="s">
        <v>12</v>
      </c>
      <c r="C33" s="2">
        <v>41699</v>
      </c>
      <c r="D33" s="17">
        <f>+'[5]IPP-Minería'!D33</f>
        <v>100.71</v>
      </c>
      <c r="E33" s="19">
        <f t="shared" si="4"/>
        <v>-6.0190369540873534E-2</v>
      </c>
      <c r="F33" s="15">
        <f t="shared" si="6"/>
        <v>-0.1097065063649223</v>
      </c>
      <c r="G33" s="16">
        <f t="shared" si="5"/>
        <v>106.07428571428571</v>
      </c>
      <c r="I33" t="s">
        <v>20</v>
      </c>
      <c r="J33" s="4" t="e">
        <f t="shared" ca="1" si="7"/>
        <v>#NAME?</v>
      </c>
      <c r="K33" s="4" t="e">
        <f t="shared" ca="1" si="8"/>
        <v>#NAME?</v>
      </c>
      <c r="L33" s="4">
        <f t="shared" si="9"/>
        <v>124.59011904761904</v>
      </c>
    </row>
    <row r="34" spans="1:12" x14ac:dyDescent="0.25">
      <c r="A34">
        <f t="shared" si="3"/>
        <v>28</v>
      </c>
      <c r="B34" t="s">
        <v>13</v>
      </c>
      <c r="C34" s="2">
        <v>41730</v>
      </c>
      <c r="D34" s="17">
        <f>+'[5]IPP-Minería'!D34</f>
        <v>100.79</v>
      </c>
      <c r="E34" s="19">
        <f t="shared" si="4"/>
        <v>7.9436004368993451E-4</v>
      </c>
      <c r="F34" s="15">
        <f t="shared" si="6"/>
        <v>-5.5565967016491635E-2</v>
      </c>
      <c r="G34" s="16">
        <f t="shared" si="5"/>
        <v>105.26285714285714</v>
      </c>
      <c r="I34" t="s">
        <v>21</v>
      </c>
      <c r="J34" s="4" t="e">
        <f ca="1">+_xlfn.MAXIFS($G$19:$G$165,$B$19:$B$165,I34)</f>
        <v>#NAME?</v>
      </c>
      <c r="K34" s="4" t="e">
        <f t="shared" ca="1" si="8"/>
        <v>#NAME?</v>
      </c>
      <c r="L34" s="4">
        <f t="shared" si="9"/>
        <v>125.08321428571431</v>
      </c>
    </row>
    <row r="35" spans="1:12" x14ac:dyDescent="0.25">
      <c r="A35">
        <f t="shared" si="3"/>
        <v>29</v>
      </c>
      <c r="B35" t="s">
        <v>14</v>
      </c>
      <c r="C35" s="2">
        <v>41760</v>
      </c>
      <c r="D35" s="17">
        <f>+'[5]IPP-Minería'!D35</f>
        <v>103.68</v>
      </c>
      <c r="E35" s="19">
        <f t="shared" si="4"/>
        <v>2.8673479511856392E-2</v>
      </c>
      <c r="F35" s="15">
        <f t="shared" si="6"/>
        <v>-2.9758562605277872E-2</v>
      </c>
      <c r="G35" s="16">
        <f t="shared" si="5"/>
        <v>104.8342857142857</v>
      </c>
    </row>
    <row r="36" spans="1:12" x14ac:dyDescent="0.25">
      <c r="A36">
        <f t="shared" si="3"/>
        <v>30</v>
      </c>
      <c r="B36" t="s">
        <v>15</v>
      </c>
      <c r="C36" s="2">
        <v>41791</v>
      </c>
      <c r="D36" s="17">
        <f>+'[5]IPP-Minería'!D36</f>
        <v>102.39</v>
      </c>
      <c r="E36" s="19">
        <f t="shared" si="4"/>
        <v>-1.244212962962965E-2</v>
      </c>
      <c r="F36" s="15">
        <f t="shared" si="6"/>
        <v>-1.6709881878421151E-2</v>
      </c>
      <c r="G36" s="16">
        <f t="shared" si="5"/>
        <v>104.42142857142856</v>
      </c>
    </row>
    <row r="37" spans="1:12" x14ac:dyDescent="0.25">
      <c r="A37">
        <f t="shared" si="3"/>
        <v>31</v>
      </c>
      <c r="B37" t="s">
        <v>16</v>
      </c>
      <c r="C37" s="2">
        <v>41821</v>
      </c>
      <c r="D37" s="17">
        <f>+'[5]IPP-Minería'!D37</f>
        <v>106.45</v>
      </c>
      <c r="E37" s="19">
        <f t="shared" si="4"/>
        <v>3.9652309795878526E-2</v>
      </c>
      <c r="F37" s="15">
        <f t="shared" si="6"/>
        <v>3.6816986461478463E-2</v>
      </c>
      <c r="G37" s="16">
        <f t="shared" si="5"/>
        <v>104.2757142857143</v>
      </c>
    </row>
    <row r="38" spans="1:12" x14ac:dyDescent="0.25">
      <c r="A38">
        <f t="shared" si="3"/>
        <v>32</v>
      </c>
      <c r="B38" t="s">
        <v>17</v>
      </c>
      <c r="C38" s="2">
        <v>41852</v>
      </c>
      <c r="D38" s="17">
        <f>+'[5]IPP-Minería'!D38</f>
        <v>105.31</v>
      </c>
      <c r="E38" s="19">
        <f t="shared" si="4"/>
        <v>-1.0709253170502642E-2</v>
      </c>
      <c r="F38" s="15">
        <f t="shared" si="6"/>
        <v>-1.330460039351633E-2</v>
      </c>
      <c r="G38" s="16">
        <f t="shared" si="5"/>
        <v>103.78428571428572</v>
      </c>
    </row>
    <row r="39" spans="1:12" x14ac:dyDescent="0.25">
      <c r="A39">
        <f t="shared" si="3"/>
        <v>33</v>
      </c>
      <c r="B39" t="s">
        <v>18</v>
      </c>
      <c r="C39" s="2">
        <v>41883</v>
      </c>
      <c r="D39" s="17">
        <f>+'[5]IPP-Minería'!D39</f>
        <v>103.49</v>
      </c>
      <c r="E39" s="19">
        <f t="shared" si="4"/>
        <v>-1.728230937232933E-2</v>
      </c>
      <c r="F39" s="15">
        <f t="shared" si="6"/>
        <v>-2.7989104912181872E-2</v>
      </c>
      <c r="G39" s="16">
        <f t="shared" si="5"/>
        <v>103.25999999999999</v>
      </c>
    </row>
    <row r="40" spans="1:12" x14ac:dyDescent="0.25">
      <c r="A40">
        <f t="shared" si="3"/>
        <v>34</v>
      </c>
      <c r="B40" t="s">
        <v>19</v>
      </c>
      <c r="C40" s="2">
        <v>41913</v>
      </c>
      <c r="D40" s="17">
        <f>+'[5]IPP-Minería'!D40</f>
        <v>101.05</v>
      </c>
      <c r="E40" s="19">
        <f t="shared" si="4"/>
        <v>-2.357715721325726E-2</v>
      </c>
      <c r="F40" s="15">
        <f t="shared" si="6"/>
        <v>-5.2774653168354058E-2</v>
      </c>
      <c r="G40" s="16">
        <f t="shared" si="5"/>
        <v>103.30857142857143</v>
      </c>
    </row>
    <row r="41" spans="1:12" x14ac:dyDescent="0.25">
      <c r="A41">
        <f t="shared" si="3"/>
        <v>35</v>
      </c>
      <c r="B41" t="s">
        <v>20</v>
      </c>
      <c r="C41" s="2">
        <v>41944</v>
      </c>
      <c r="D41" s="17">
        <f>+'[5]IPP-Minería'!D41</f>
        <v>100</v>
      </c>
      <c r="E41" s="19">
        <f t="shared" si="4"/>
        <v>-1.0390895596239402E-2</v>
      </c>
      <c r="F41" s="15">
        <f t="shared" si="6"/>
        <v>-5.0151975683890626E-2</v>
      </c>
      <c r="G41" s="16">
        <f t="shared" si="5"/>
        <v>103.19571428571427</v>
      </c>
    </row>
    <row r="42" spans="1:12" x14ac:dyDescent="0.25">
      <c r="A42">
        <f t="shared" si="3"/>
        <v>36</v>
      </c>
      <c r="B42" t="s">
        <v>21</v>
      </c>
      <c r="C42" s="2">
        <v>41974</v>
      </c>
      <c r="D42" s="17">
        <f>+'[5]IPP-Minería'!D42</f>
        <v>96.34</v>
      </c>
      <c r="E42" s="19">
        <f t="shared" si="4"/>
        <v>-3.6599999999999966E-2</v>
      </c>
      <c r="F42" s="15">
        <f t="shared" si="6"/>
        <v>-0.10356378524239318</v>
      </c>
      <c r="G42" s="16">
        <f t="shared" si="5"/>
        <v>102.14714285714285</v>
      </c>
    </row>
    <row r="43" spans="1:12" x14ac:dyDescent="0.25">
      <c r="A43">
        <f t="shared" si="3"/>
        <v>37</v>
      </c>
      <c r="B43" t="s">
        <v>11</v>
      </c>
      <c r="C43" s="2">
        <v>42005</v>
      </c>
      <c r="D43" s="17">
        <f>+'[5]IPP-Minería'!D43</f>
        <v>88.29</v>
      </c>
      <c r="E43" s="19">
        <f t="shared" si="4"/>
        <v>-8.3558231264272309E-2</v>
      </c>
      <c r="F43" s="15">
        <f t="shared" si="6"/>
        <v>-0.18813793103448273</v>
      </c>
      <c r="G43" s="16">
        <f t="shared" si="5"/>
        <v>100.13285714285713</v>
      </c>
    </row>
    <row r="44" spans="1:12" x14ac:dyDescent="0.25">
      <c r="A44">
        <f t="shared" si="3"/>
        <v>38</v>
      </c>
      <c r="B44" t="s">
        <v>22</v>
      </c>
      <c r="C44" s="2">
        <v>42036</v>
      </c>
      <c r="D44" s="17">
        <f>+'[5]IPP-Minería'!D44</f>
        <v>86.45</v>
      </c>
      <c r="E44" s="19">
        <f t="shared" si="4"/>
        <v>-2.0840412277721154E-2</v>
      </c>
      <c r="F44" s="15">
        <f t="shared" si="6"/>
        <v>-0.19326241134751765</v>
      </c>
      <c r="G44" s="16">
        <f t="shared" si="5"/>
        <v>97.275714285714301</v>
      </c>
    </row>
    <row r="45" spans="1:12" x14ac:dyDescent="0.25">
      <c r="A45">
        <f t="shared" si="3"/>
        <v>39</v>
      </c>
      <c r="B45" t="s">
        <v>12</v>
      </c>
      <c r="C45" s="2">
        <v>42064</v>
      </c>
      <c r="D45" s="17">
        <f>+'[5]IPP-Minería'!D45</f>
        <v>89.26</v>
      </c>
      <c r="E45" s="19">
        <f t="shared" si="4"/>
        <v>3.2504337767495617E-2</v>
      </c>
      <c r="F45" s="15">
        <f t="shared" si="6"/>
        <v>-0.11369278125310289</v>
      </c>
      <c r="G45" s="16">
        <f t="shared" si="5"/>
        <v>94.982857142857142</v>
      </c>
    </row>
    <row r="46" spans="1:12" x14ac:dyDescent="0.25">
      <c r="A46">
        <f t="shared" si="3"/>
        <v>40</v>
      </c>
      <c r="B46" t="s">
        <v>13</v>
      </c>
      <c r="C46" s="2">
        <v>42095</v>
      </c>
      <c r="D46" s="17">
        <f>+'[5]IPP-Minería'!D46</f>
        <v>90.32</v>
      </c>
      <c r="E46" s="19">
        <f t="shared" si="4"/>
        <v>1.187542012099474E-2</v>
      </c>
      <c r="F46" s="15">
        <f t="shared" si="6"/>
        <v>-0.10387935311042773</v>
      </c>
      <c r="G46" s="16">
        <f t="shared" si="5"/>
        <v>93.101428571428571</v>
      </c>
    </row>
    <row r="47" spans="1:12" x14ac:dyDescent="0.25">
      <c r="A47">
        <f t="shared" si="3"/>
        <v>41</v>
      </c>
      <c r="B47" t="s">
        <v>14</v>
      </c>
      <c r="C47" s="2">
        <v>42125</v>
      </c>
      <c r="D47" s="17">
        <f>+'[5]IPP-Minería'!D47</f>
        <v>94.19</v>
      </c>
      <c r="E47" s="19">
        <f t="shared" si="4"/>
        <v>4.2847652790079849E-2</v>
      </c>
      <c r="F47" s="15">
        <f t="shared" si="6"/>
        <v>-9.1531635802469258E-2</v>
      </c>
      <c r="G47" s="16">
        <f t="shared" si="5"/>
        <v>92.121428571428552</v>
      </c>
    </row>
    <row r="48" spans="1:12" x14ac:dyDescent="0.25">
      <c r="A48">
        <f t="shared" si="3"/>
        <v>42</v>
      </c>
      <c r="B48" t="s">
        <v>15</v>
      </c>
      <c r="C48" s="2">
        <v>42156</v>
      </c>
      <c r="D48" s="17">
        <f>+'[5]IPP-Minería'!D48</f>
        <v>87.91</v>
      </c>
      <c r="E48" s="19">
        <f t="shared" si="4"/>
        <v>-6.6673744558870429E-2</v>
      </c>
      <c r="F48" s="15">
        <f t="shared" si="6"/>
        <v>-0.14142006055278844</v>
      </c>
      <c r="G48" s="16">
        <f t="shared" si="5"/>
        <v>90.394285714285701</v>
      </c>
    </row>
    <row r="49" spans="1:7" x14ac:dyDescent="0.25">
      <c r="A49">
        <f t="shared" si="3"/>
        <v>43</v>
      </c>
      <c r="B49" t="s">
        <v>16</v>
      </c>
      <c r="C49" s="2">
        <v>42186</v>
      </c>
      <c r="D49" s="17">
        <f>+'[5]IPP-Minería'!D49</f>
        <v>82.52</v>
      </c>
      <c r="E49" s="19">
        <f t="shared" si="4"/>
        <v>-6.1312706176771758E-2</v>
      </c>
      <c r="F49" s="15">
        <f t="shared" si="6"/>
        <v>-0.22480037576326917</v>
      </c>
      <c r="G49" s="16">
        <f t="shared" si="5"/>
        <v>88.419999999999987</v>
      </c>
    </row>
    <row r="50" spans="1:7" x14ac:dyDescent="0.25">
      <c r="A50">
        <f t="shared" si="3"/>
        <v>44</v>
      </c>
      <c r="B50" t="s">
        <v>17</v>
      </c>
      <c r="C50" s="2">
        <v>42217</v>
      </c>
      <c r="D50" s="17">
        <f>+'[5]IPP-Minería'!D50</f>
        <v>78.069999999999993</v>
      </c>
      <c r="E50" s="19">
        <f t="shared" si="4"/>
        <v>-5.3926320891905077E-2</v>
      </c>
      <c r="F50" s="15">
        <f t="shared" si="6"/>
        <v>-0.25866489412211568</v>
      </c>
      <c r="G50" s="16">
        <f t="shared" si="5"/>
        <v>86.960000000000008</v>
      </c>
    </row>
    <row r="51" spans="1:7" x14ac:dyDescent="0.25">
      <c r="A51">
        <f t="shared" si="3"/>
        <v>45</v>
      </c>
      <c r="B51" t="s">
        <v>18</v>
      </c>
      <c r="C51" s="2">
        <v>42248</v>
      </c>
      <c r="D51" s="17">
        <f>+'[5]IPP-Minería'!D51</f>
        <v>79.64</v>
      </c>
      <c r="E51" s="19">
        <f t="shared" si="4"/>
        <v>2.0110157550915941E-2</v>
      </c>
      <c r="F51" s="15">
        <f t="shared" si="6"/>
        <v>-0.23045704899024055</v>
      </c>
      <c r="G51" s="16">
        <f t="shared" si="5"/>
        <v>85.987142857142857</v>
      </c>
    </row>
    <row r="52" spans="1:7" x14ac:dyDescent="0.25">
      <c r="A52">
        <f t="shared" si="3"/>
        <v>46</v>
      </c>
      <c r="B52" t="s">
        <v>19</v>
      </c>
      <c r="C52" s="2">
        <v>42278</v>
      </c>
      <c r="D52" s="17">
        <f>+'[5]IPP-Minería'!D52</f>
        <v>79.61</v>
      </c>
      <c r="E52" s="19">
        <f t="shared" si="4"/>
        <v>-3.7669512807636529E-4</v>
      </c>
      <c r="F52" s="15">
        <f t="shared" si="6"/>
        <v>-0.21217219198416626</v>
      </c>
      <c r="G52" s="16">
        <f t="shared" si="5"/>
        <v>84.608571428571423</v>
      </c>
    </row>
    <row r="53" spans="1:7" x14ac:dyDescent="0.25">
      <c r="A53">
        <f t="shared" si="3"/>
        <v>47</v>
      </c>
      <c r="B53" t="s">
        <v>20</v>
      </c>
      <c r="C53" s="2">
        <v>42309</v>
      </c>
      <c r="D53" s="17">
        <f>+'[5]IPP-Minería'!D53</f>
        <v>73.849999999999994</v>
      </c>
      <c r="E53" s="19">
        <f t="shared" si="4"/>
        <v>-7.2352719507599583E-2</v>
      </c>
      <c r="F53" s="15">
        <f t="shared" si="6"/>
        <v>-0.26150000000000007</v>
      </c>
      <c r="G53" s="16">
        <f t="shared" si="5"/>
        <v>82.255714285714276</v>
      </c>
    </row>
    <row r="54" spans="1:7" x14ac:dyDescent="0.25">
      <c r="A54">
        <f t="shared" si="3"/>
        <v>48</v>
      </c>
      <c r="B54" t="s">
        <v>21</v>
      </c>
      <c r="C54" s="2">
        <v>42339</v>
      </c>
      <c r="D54" s="17">
        <f>+'[5]IPP-Minería'!D54</f>
        <v>71.180000000000007</v>
      </c>
      <c r="E54" s="19">
        <f t="shared" si="4"/>
        <v>-3.615436696005403E-2</v>
      </c>
      <c r="F54" s="15">
        <f t="shared" si="6"/>
        <v>-0.26115839734274438</v>
      </c>
      <c r="G54" s="16">
        <f t="shared" si="5"/>
        <v>78.968571428571423</v>
      </c>
    </row>
    <row r="55" spans="1:7" x14ac:dyDescent="0.25">
      <c r="A55">
        <f t="shared" si="3"/>
        <v>49</v>
      </c>
      <c r="B55" t="s">
        <v>11</v>
      </c>
      <c r="C55" s="2">
        <v>42370</v>
      </c>
      <c r="D55" s="17">
        <f>+'[5]IPP-Minería'!D55</f>
        <v>69.61</v>
      </c>
      <c r="E55" s="19">
        <f t="shared" si="4"/>
        <v>-2.2056757516156322E-2</v>
      </c>
      <c r="F55" s="15">
        <f t="shared" si="6"/>
        <v>-0.21157548986295172</v>
      </c>
      <c r="G55" s="16">
        <f t="shared" si="5"/>
        <v>76.354285714285695</v>
      </c>
    </row>
    <row r="56" spans="1:7" x14ac:dyDescent="0.25">
      <c r="A56">
        <f t="shared" si="3"/>
        <v>50</v>
      </c>
      <c r="B56" t="s">
        <v>22</v>
      </c>
      <c r="C56" s="2">
        <v>42401</v>
      </c>
      <c r="D56" s="17">
        <f>+'[5]IPP-Minería'!D56</f>
        <v>71.58</v>
      </c>
      <c r="E56" s="19">
        <f t="shared" si="4"/>
        <v>2.8300531532825746E-2</v>
      </c>
      <c r="F56" s="15">
        <f t="shared" si="6"/>
        <v>-0.17200694042799314</v>
      </c>
      <c r="G56" s="16">
        <f t="shared" si="5"/>
        <v>74.791428571428568</v>
      </c>
    </row>
    <row r="57" spans="1:7" x14ac:dyDescent="0.25">
      <c r="A57">
        <f t="shared" si="3"/>
        <v>51</v>
      </c>
      <c r="B57" t="s">
        <v>12</v>
      </c>
      <c r="C57" s="2">
        <v>42430</v>
      </c>
      <c r="D57" s="17">
        <f>+'[5]IPP-Minería'!D57</f>
        <v>76.349999999999994</v>
      </c>
      <c r="E57" s="19">
        <f t="shared" si="4"/>
        <v>6.6638725901089657E-2</v>
      </c>
      <c r="F57" s="15">
        <f t="shared" si="6"/>
        <v>-0.14463365449249399</v>
      </c>
      <c r="G57" s="16">
        <f t="shared" si="5"/>
        <v>74.545714285714283</v>
      </c>
    </row>
    <row r="58" spans="1:7" x14ac:dyDescent="0.25">
      <c r="A58">
        <f t="shared" si="3"/>
        <v>52</v>
      </c>
      <c r="B58" t="s">
        <v>13</v>
      </c>
      <c r="C58" s="2">
        <v>42461</v>
      </c>
      <c r="D58" s="17">
        <f>+'[5]IPP-Minería'!D58</f>
        <v>75.430000000000007</v>
      </c>
      <c r="E58" s="19">
        <f t="shared" si="4"/>
        <v>-1.2049770792403214E-2</v>
      </c>
      <c r="F58" s="15">
        <f t="shared" si="6"/>
        <v>-0.16485828166519034</v>
      </c>
      <c r="G58" s="16">
        <f t="shared" si="5"/>
        <v>73.944285714285698</v>
      </c>
    </row>
    <row r="59" spans="1:7" x14ac:dyDescent="0.25">
      <c r="A59">
        <f t="shared" si="3"/>
        <v>53</v>
      </c>
      <c r="B59" t="s">
        <v>14</v>
      </c>
      <c r="C59" s="2">
        <v>42491</v>
      </c>
      <c r="D59" s="17">
        <f>+'[5]IPP-Minería'!D59</f>
        <v>74.14</v>
      </c>
      <c r="E59" s="19">
        <f t="shared" si="4"/>
        <v>-1.7101948826726887E-2</v>
      </c>
      <c r="F59" s="15">
        <f t="shared" si="6"/>
        <v>-0.21286760802632976</v>
      </c>
      <c r="G59" s="16">
        <f t="shared" si="5"/>
        <v>73.162857142857135</v>
      </c>
    </row>
    <row r="60" spans="1:7" x14ac:dyDescent="0.25">
      <c r="A60">
        <f t="shared" si="3"/>
        <v>54</v>
      </c>
      <c r="B60" t="s">
        <v>15</v>
      </c>
      <c r="C60" s="2">
        <v>42522</v>
      </c>
      <c r="D60" s="17">
        <f>+'[5]IPP-Minería'!D60</f>
        <v>72.97</v>
      </c>
      <c r="E60" s="19">
        <f t="shared" si="4"/>
        <v>-1.5780954950094461E-2</v>
      </c>
      <c r="F60" s="15">
        <f t="shared" si="6"/>
        <v>-0.16994653623023548</v>
      </c>
      <c r="G60" s="16">
        <f t="shared" si="5"/>
        <v>73.037142857142854</v>
      </c>
    </row>
    <row r="61" spans="1:7" x14ac:dyDescent="0.25">
      <c r="A61">
        <f t="shared" si="3"/>
        <v>55</v>
      </c>
      <c r="B61" t="s">
        <v>16</v>
      </c>
      <c r="C61" s="2">
        <v>42552</v>
      </c>
      <c r="D61" s="17">
        <f>+'[5]IPP-Minería'!D61</f>
        <v>75.95</v>
      </c>
      <c r="E61" s="19">
        <f t="shared" si="4"/>
        <v>4.0838700835960084E-2</v>
      </c>
      <c r="F61" s="15">
        <f t="shared" si="6"/>
        <v>-7.9617062530295657E-2</v>
      </c>
      <c r="G61" s="16">
        <f t="shared" si="5"/>
        <v>73.718571428571437</v>
      </c>
    </row>
    <row r="62" spans="1:7" x14ac:dyDescent="0.25">
      <c r="A62">
        <f t="shared" si="3"/>
        <v>56</v>
      </c>
      <c r="B62" t="s">
        <v>17</v>
      </c>
      <c r="C62" s="2">
        <v>42583</v>
      </c>
      <c r="D62" s="17">
        <f>+'[5]IPP-Minería'!D62</f>
        <v>75.09</v>
      </c>
      <c r="E62" s="19">
        <f t="shared" si="4"/>
        <v>-1.1323238973008576E-2</v>
      </c>
      <c r="F62" s="15">
        <f t="shared" si="6"/>
        <v>-3.8170872294094882E-2</v>
      </c>
      <c r="G62" s="16">
        <f t="shared" si="5"/>
        <v>74.501428571428576</v>
      </c>
    </row>
    <row r="63" spans="1:7" x14ac:dyDescent="0.25">
      <c r="A63">
        <f t="shared" si="3"/>
        <v>57</v>
      </c>
      <c r="B63" t="s">
        <v>18</v>
      </c>
      <c r="C63" s="2">
        <v>42614</v>
      </c>
      <c r="D63" s="17">
        <f>+'[5]IPP-Minería'!D63</f>
        <v>73.900000000000006</v>
      </c>
      <c r="E63" s="19">
        <f t="shared" si="4"/>
        <v>-1.5847649487281901E-2</v>
      </c>
      <c r="F63" s="15">
        <f t="shared" si="6"/>
        <v>-7.2074334505273674E-2</v>
      </c>
      <c r="G63" s="16">
        <f t="shared" si="5"/>
        <v>74.832857142857137</v>
      </c>
    </row>
    <row r="64" spans="1:7" x14ac:dyDescent="0.25">
      <c r="A64">
        <f t="shared" si="3"/>
        <v>58</v>
      </c>
      <c r="B64" t="s">
        <v>19</v>
      </c>
      <c r="C64" s="2">
        <v>42644</v>
      </c>
      <c r="D64" s="17">
        <f>+'[5]IPP-Minería'!D64</f>
        <v>74.84</v>
      </c>
      <c r="E64" s="19">
        <f t="shared" si="4"/>
        <v>1.2719891745602174E-2</v>
      </c>
      <c r="F64" s="15">
        <f t="shared" si="6"/>
        <v>-5.9917095842230816E-2</v>
      </c>
      <c r="G64" s="16">
        <f t="shared" si="5"/>
        <v>74.617142857142866</v>
      </c>
    </row>
    <row r="65" spans="1:7" x14ac:dyDescent="0.25">
      <c r="A65">
        <f t="shared" si="3"/>
        <v>59</v>
      </c>
      <c r="B65" t="s">
        <v>20</v>
      </c>
      <c r="C65" s="2">
        <v>42675</v>
      </c>
      <c r="D65" s="17">
        <f>+'[5]IPP-Minería'!D65</f>
        <v>84.33</v>
      </c>
      <c r="E65" s="19">
        <f t="shared" si="4"/>
        <v>0.12680384820951351</v>
      </c>
      <c r="F65" s="15">
        <f t="shared" si="6"/>
        <v>0.1419092755585647</v>
      </c>
      <c r="G65" s="16">
        <f t="shared" si="5"/>
        <v>75.888571428571439</v>
      </c>
    </row>
    <row r="66" spans="1:7" x14ac:dyDescent="0.25">
      <c r="A66">
        <f t="shared" si="3"/>
        <v>60</v>
      </c>
      <c r="B66" t="s">
        <v>21</v>
      </c>
      <c r="C66" s="2">
        <v>42705</v>
      </c>
      <c r="D66" s="17">
        <f>+'[5]IPP-Minería'!D66</f>
        <v>87.38</v>
      </c>
      <c r="E66" s="19">
        <f t="shared" si="4"/>
        <v>3.6167437448120454E-2</v>
      </c>
      <c r="F66" s="15">
        <f t="shared" si="6"/>
        <v>0.22759202023040159</v>
      </c>
      <c r="G66" s="16">
        <f t="shared" si="5"/>
        <v>77.78</v>
      </c>
    </row>
    <row r="67" spans="1:7" x14ac:dyDescent="0.25">
      <c r="A67">
        <f t="shared" si="3"/>
        <v>61</v>
      </c>
      <c r="B67" t="s">
        <v>11</v>
      </c>
      <c r="C67" s="2">
        <v>42736</v>
      </c>
      <c r="D67" s="17">
        <f>+'[5]IPP-Minería'!D67</f>
        <v>88.93</v>
      </c>
      <c r="E67" s="19">
        <f t="shared" si="4"/>
        <v>1.7738612954909749E-2</v>
      </c>
      <c r="F67" s="15">
        <f t="shared" si="6"/>
        <v>0.27754632955035197</v>
      </c>
      <c r="G67" s="16">
        <f t="shared" si="5"/>
        <v>80.060000000000016</v>
      </c>
    </row>
    <row r="68" spans="1:7" x14ac:dyDescent="0.25">
      <c r="A68">
        <f t="shared" si="3"/>
        <v>62</v>
      </c>
      <c r="B68" t="s">
        <v>22</v>
      </c>
      <c r="C68" s="2">
        <v>42767</v>
      </c>
      <c r="D68" s="17">
        <f>+'[5]IPP-Minería'!D68</f>
        <v>88.51</v>
      </c>
      <c r="E68" s="19">
        <f t="shared" si="4"/>
        <v>-4.7228156977398017E-3</v>
      </c>
      <c r="F68" s="15">
        <f t="shared" si="6"/>
        <v>0.2365185806091088</v>
      </c>
      <c r="G68" s="16">
        <f t="shared" si="5"/>
        <v>81.854285714285723</v>
      </c>
    </row>
    <row r="69" spans="1:7" x14ac:dyDescent="0.25">
      <c r="A69">
        <f t="shared" si="3"/>
        <v>63</v>
      </c>
      <c r="B69" t="s">
        <v>12</v>
      </c>
      <c r="C69" s="2">
        <v>42795</v>
      </c>
      <c r="D69" s="17">
        <f>+'[5]IPP-Minería'!D69</f>
        <v>89.08</v>
      </c>
      <c r="E69" s="19">
        <f t="shared" si="4"/>
        <v>6.439950288102958E-3</v>
      </c>
      <c r="F69" s="15">
        <f t="shared" si="6"/>
        <v>0.166732154551408</v>
      </c>
      <c r="G69" s="16">
        <f t="shared" si="5"/>
        <v>83.852857142857147</v>
      </c>
    </row>
    <row r="70" spans="1:7" x14ac:dyDescent="0.25">
      <c r="A70">
        <f t="shared" si="3"/>
        <v>64</v>
      </c>
      <c r="B70" t="s">
        <v>13</v>
      </c>
      <c r="C70" s="2">
        <v>42826</v>
      </c>
      <c r="D70" s="17">
        <f>+'[5]IPP-Minería'!D70</f>
        <v>86.64</v>
      </c>
      <c r="E70" s="19">
        <f t="shared" si="4"/>
        <v>-2.7391109115401879E-2</v>
      </c>
      <c r="F70" s="15">
        <f t="shared" si="6"/>
        <v>0.1486146095717884</v>
      </c>
      <c r="G70" s="16">
        <f t="shared" si="5"/>
        <v>85.672857142857154</v>
      </c>
    </row>
    <row r="71" spans="1:7" x14ac:dyDescent="0.25">
      <c r="A71">
        <f t="shared" si="3"/>
        <v>65</v>
      </c>
      <c r="B71" t="s">
        <v>14</v>
      </c>
      <c r="C71" s="2">
        <v>42856</v>
      </c>
      <c r="D71" s="17">
        <f>+'[5]IPP-Minería'!D71</f>
        <v>87</v>
      </c>
      <c r="E71" s="19">
        <f t="shared" si="4"/>
        <v>4.1551246537396835E-3</v>
      </c>
      <c r="F71" s="15">
        <f t="shared" si="6"/>
        <v>0.17345562449420004</v>
      </c>
      <c r="G71" s="16">
        <f t="shared" si="5"/>
        <v>87.41</v>
      </c>
    </row>
    <row r="72" spans="1:7" x14ac:dyDescent="0.25">
      <c r="A72">
        <f t="shared" si="3"/>
        <v>66</v>
      </c>
      <c r="B72" t="s">
        <v>15</v>
      </c>
      <c r="C72" s="2">
        <v>42887</v>
      </c>
      <c r="D72" s="17">
        <f>+'[5]IPP-Minería'!D72</f>
        <v>87.21</v>
      </c>
      <c r="E72" s="19">
        <f t="shared" si="4"/>
        <v>2.4137931034482474E-3</v>
      </c>
      <c r="F72" s="15">
        <f t="shared" si="6"/>
        <v>0.19514869124297651</v>
      </c>
      <c r="G72" s="16">
        <f t="shared" si="5"/>
        <v>87.821428571428569</v>
      </c>
    </row>
    <row r="73" spans="1:7" x14ac:dyDescent="0.25">
      <c r="A73">
        <f t="shared" ref="A73:A136" si="10">+A72+1</f>
        <v>67</v>
      </c>
      <c r="B73" t="s">
        <v>16</v>
      </c>
      <c r="C73" s="2">
        <v>42917</v>
      </c>
      <c r="D73" s="17">
        <f>+'[5]IPP-Minería'!D73</f>
        <v>90.32</v>
      </c>
      <c r="E73" s="19">
        <f t="shared" ref="E73:E136" si="11">+D73/D72-1</f>
        <v>3.5661048044949073E-2</v>
      </c>
      <c r="F73" s="15">
        <f t="shared" si="6"/>
        <v>0.18920342330480566</v>
      </c>
      <c r="G73" s="16">
        <f t="shared" si="5"/>
        <v>88.241428571428585</v>
      </c>
    </row>
    <row r="74" spans="1:7" x14ac:dyDescent="0.25">
      <c r="A74">
        <f t="shared" si="10"/>
        <v>68</v>
      </c>
      <c r="B74" t="s">
        <v>17</v>
      </c>
      <c r="C74" s="2">
        <v>42948</v>
      </c>
      <c r="D74" s="17">
        <f>+'[5]IPP-Minería'!D74</f>
        <v>94.97</v>
      </c>
      <c r="E74" s="19">
        <f t="shared" si="11"/>
        <v>5.1483613817537632E-2</v>
      </c>
      <c r="F74" s="15">
        <f t="shared" si="6"/>
        <v>0.26474896790518043</v>
      </c>
      <c r="G74" s="16">
        <f t="shared" si="5"/>
        <v>89.104285714285723</v>
      </c>
    </row>
    <row r="75" spans="1:7" x14ac:dyDescent="0.25">
      <c r="A75">
        <f t="shared" si="10"/>
        <v>69</v>
      </c>
      <c r="B75" t="s">
        <v>18</v>
      </c>
      <c r="C75" s="2">
        <v>42979</v>
      </c>
      <c r="D75" s="17">
        <f>+'[5]IPP-Minería'!D75</f>
        <v>93.93</v>
      </c>
      <c r="E75" s="19">
        <f t="shared" si="11"/>
        <v>-1.0950826576813677E-2</v>
      </c>
      <c r="F75" s="15">
        <f t="shared" si="6"/>
        <v>0.27104194857916108</v>
      </c>
      <c r="G75" s="16">
        <f t="shared" si="5"/>
        <v>89.878571428571448</v>
      </c>
    </row>
    <row r="76" spans="1:7" x14ac:dyDescent="0.25">
      <c r="A76">
        <f t="shared" si="10"/>
        <v>70</v>
      </c>
      <c r="B76" t="s">
        <v>19</v>
      </c>
      <c r="C76" s="2">
        <v>43009</v>
      </c>
      <c r="D76" s="17">
        <f>+'[5]IPP-Minería'!D76</f>
        <v>97.43</v>
      </c>
      <c r="E76" s="19">
        <f t="shared" si="11"/>
        <v>3.7261790695198638E-2</v>
      </c>
      <c r="F76" s="15">
        <f t="shared" si="6"/>
        <v>0.30184393372528073</v>
      </c>
      <c r="G76" s="16">
        <f t="shared" si="5"/>
        <v>91.071428571428569</v>
      </c>
    </row>
    <row r="77" spans="1:7" x14ac:dyDescent="0.25">
      <c r="A77">
        <f t="shared" si="10"/>
        <v>71</v>
      </c>
      <c r="B77" t="s">
        <v>20</v>
      </c>
      <c r="C77" s="2">
        <v>43040</v>
      </c>
      <c r="D77" s="17">
        <f>+'[5]IPP-Minería'!D77</f>
        <v>98.85</v>
      </c>
      <c r="E77" s="19">
        <f t="shared" si="11"/>
        <v>1.4574566355331831E-2</v>
      </c>
      <c r="F77" s="15">
        <f t="shared" si="6"/>
        <v>0.17218071860547846</v>
      </c>
      <c r="G77" s="16">
        <f t="shared" si="5"/>
        <v>92.815714285714293</v>
      </c>
    </row>
    <row r="78" spans="1:7" x14ac:dyDescent="0.25">
      <c r="A78">
        <f t="shared" si="10"/>
        <v>72</v>
      </c>
      <c r="B78" t="s">
        <v>21</v>
      </c>
      <c r="C78" s="2">
        <v>43070</v>
      </c>
      <c r="D78" s="17">
        <f>+'[5]IPP-Minería'!D78</f>
        <v>99.01</v>
      </c>
      <c r="E78" s="19">
        <f t="shared" si="11"/>
        <v>1.6186140617098221E-3</v>
      </c>
      <c r="F78" s="15">
        <f t="shared" si="6"/>
        <v>0.13309681849393473</v>
      </c>
      <c r="G78" s="16">
        <f t="shared" ref="G78:G141" si="12">+AVERAGE(D72:D78)</f>
        <v>94.531428571428577</v>
      </c>
    </row>
    <row r="79" spans="1:7" x14ac:dyDescent="0.25">
      <c r="A79">
        <f t="shared" si="10"/>
        <v>73</v>
      </c>
      <c r="B79" t="s">
        <v>11</v>
      </c>
      <c r="C79" s="2">
        <v>43101</v>
      </c>
      <c r="D79" s="17">
        <f>+'[5]IPP-Minería'!D79</f>
        <v>98.11</v>
      </c>
      <c r="E79" s="19">
        <f t="shared" si="11"/>
        <v>-9.0899909100091714E-3</v>
      </c>
      <c r="F79" s="15">
        <f t="shared" si="6"/>
        <v>0.1032272573934554</v>
      </c>
      <c r="G79" s="16">
        <f t="shared" si="12"/>
        <v>96.088571428571427</v>
      </c>
    </row>
    <row r="80" spans="1:7" x14ac:dyDescent="0.25">
      <c r="A80">
        <f t="shared" si="10"/>
        <v>74</v>
      </c>
      <c r="B80" t="s">
        <v>22</v>
      </c>
      <c r="C80" s="2">
        <v>43132</v>
      </c>
      <c r="D80" s="17">
        <f>+'[5]IPP-Minería'!D80</f>
        <v>96.34</v>
      </c>
      <c r="E80" s="19">
        <f t="shared" si="11"/>
        <v>-1.8040974416471234E-2</v>
      </c>
      <c r="F80" s="15">
        <f t="shared" si="6"/>
        <v>8.8464580273415416E-2</v>
      </c>
      <c r="G80" s="16">
        <f t="shared" si="12"/>
        <v>96.948571428571441</v>
      </c>
    </row>
    <row r="81" spans="1:7" x14ac:dyDescent="0.25">
      <c r="A81">
        <f t="shared" si="10"/>
        <v>75</v>
      </c>
      <c r="B81" t="s">
        <v>12</v>
      </c>
      <c r="C81" s="2">
        <v>43160</v>
      </c>
      <c r="D81" s="17">
        <f>+'[5]IPP-Minería'!D81</f>
        <v>94.85</v>
      </c>
      <c r="E81" s="19">
        <f t="shared" si="11"/>
        <v>-1.5466057712269166E-2</v>
      </c>
      <c r="F81" s="15">
        <f t="shared" si="6"/>
        <v>6.4773237539290429E-2</v>
      </c>
      <c r="G81" s="16">
        <f t="shared" si="12"/>
        <v>96.931428571428583</v>
      </c>
    </row>
    <row r="82" spans="1:7" x14ac:dyDescent="0.25">
      <c r="A82">
        <f t="shared" si="10"/>
        <v>76</v>
      </c>
      <c r="B82" t="s">
        <v>13</v>
      </c>
      <c r="C82" s="2">
        <v>43191</v>
      </c>
      <c r="D82" s="17">
        <f>+'[5]IPP-Minería'!D82</f>
        <v>95.22</v>
      </c>
      <c r="E82" s="19">
        <f t="shared" si="11"/>
        <v>3.9008961518187668E-3</v>
      </c>
      <c r="F82" s="15">
        <f t="shared" si="6"/>
        <v>9.9030470914127422E-2</v>
      </c>
      <c r="G82" s="16">
        <f t="shared" si="12"/>
        <v>97.11571428571429</v>
      </c>
    </row>
    <row r="83" spans="1:7" x14ac:dyDescent="0.25">
      <c r="A83">
        <f t="shared" si="10"/>
        <v>77</v>
      </c>
      <c r="B83" t="s">
        <v>14</v>
      </c>
      <c r="C83" s="2">
        <v>43221</v>
      </c>
      <c r="D83" s="17">
        <f>+'[5]IPP-Minería'!D83</f>
        <v>99.11</v>
      </c>
      <c r="E83" s="19">
        <f t="shared" si="11"/>
        <v>4.0852762024784717E-2</v>
      </c>
      <c r="F83" s="15">
        <f t="shared" ref="F83:F146" si="13">+D83/D71-1</f>
        <v>0.13919540229885063</v>
      </c>
      <c r="G83" s="16">
        <f t="shared" si="12"/>
        <v>97.355714285714299</v>
      </c>
    </row>
    <row r="84" spans="1:7" x14ac:dyDescent="0.25">
      <c r="A84">
        <f t="shared" si="10"/>
        <v>78</v>
      </c>
      <c r="B84" t="s">
        <v>15</v>
      </c>
      <c r="C84" s="2">
        <v>43252</v>
      </c>
      <c r="D84" s="17">
        <f>+'[5]IPP-Minería'!D84</f>
        <v>102.38</v>
      </c>
      <c r="E84" s="19">
        <f t="shared" si="11"/>
        <v>3.2993643426495689E-2</v>
      </c>
      <c r="F84" s="15">
        <f t="shared" si="13"/>
        <v>0.17394794174979933</v>
      </c>
      <c r="G84" s="16">
        <f t="shared" si="12"/>
        <v>97.860000000000014</v>
      </c>
    </row>
    <row r="85" spans="1:7" x14ac:dyDescent="0.25">
      <c r="A85">
        <f t="shared" si="10"/>
        <v>79</v>
      </c>
      <c r="B85" t="s">
        <v>16</v>
      </c>
      <c r="C85" s="2">
        <v>43282</v>
      </c>
      <c r="D85" s="17">
        <f>+'[5]IPP-Minería'!D85</f>
        <v>96.07</v>
      </c>
      <c r="E85" s="19">
        <f t="shared" si="11"/>
        <v>-6.1633131470990477E-2</v>
      </c>
      <c r="F85" s="15">
        <f t="shared" si="13"/>
        <v>6.366253321523474E-2</v>
      </c>
      <c r="G85" s="16">
        <f t="shared" si="12"/>
        <v>97.439999999999984</v>
      </c>
    </row>
    <row r="86" spans="1:7" x14ac:dyDescent="0.25">
      <c r="A86">
        <f t="shared" si="10"/>
        <v>80</v>
      </c>
      <c r="B86" t="s">
        <v>17</v>
      </c>
      <c r="C86" s="2">
        <v>43313</v>
      </c>
      <c r="D86" s="17">
        <f>+'[5]IPP-Minería'!D86</f>
        <v>92.91</v>
      </c>
      <c r="E86" s="19">
        <f t="shared" si="11"/>
        <v>-3.2892682419069397E-2</v>
      </c>
      <c r="F86" s="15">
        <f t="shared" si="13"/>
        <v>-2.1691060334842582E-2</v>
      </c>
      <c r="G86" s="16">
        <f t="shared" si="12"/>
        <v>96.69714285714285</v>
      </c>
    </row>
    <row r="87" spans="1:7" x14ac:dyDescent="0.25">
      <c r="A87">
        <f t="shared" si="10"/>
        <v>81</v>
      </c>
      <c r="B87" t="s">
        <v>18</v>
      </c>
      <c r="C87" s="2">
        <v>43344</v>
      </c>
      <c r="D87" s="17">
        <f>+'[5]IPP-Minería'!D87</f>
        <v>96.41</v>
      </c>
      <c r="E87" s="19">
        <f t="shared" si="11"/>
        <v>3.7670864277257632E-2</v>
      </c>
      <c r="F87" s="15">
        <f t="shared" si="13"/>
        <v>2.6402640264026278E-2</v>
      </c>
      <c r="G87" s="16">
        <f t="shared" si="12"/>
        <v>96.707142857142841</v>
      </c>
    </row>
    <row r="88" spans="1:7" x14ac:dyDescent="0.25">
      <c r="A88">
        <f t="shared" si="10"/>
        <v>82</v>
      </c>
      <c r="B88" t="s">
        <v>19</v>
      </c>
      <c r="C88" s="2">
        <v>43374</v>
      </c>
      <c r="D88" s="17">
        <f>+'[5]IPP-Minería'!D88</f>
        <v>98.8</v>
      </c>
      <c r="E88" s="19">
        <f t="shared" si="11"/>
        <v>2.4789959547764751E-2</v>
      </c>
      <c r="F88" s="15">
        <f t="shared" si="13"/>
        <v>1.4061377399158248E-2</v>
      </c>
      <c r="G88" s="16">
        <f t="shared" si="12"/>
        <v>97.271428571428558</v>
      </c>
    </row>
    <row r="89" spans="1:7" x14ac:dyDescent="0.25">
      <c r="A89">
        <f t="shared" si="10"/>
        <v>83</v>
      </c>
      <c r="B89" t="s">
        <v>20</v>
      </c>
      <c r="C89" s="2">
        <v>43405</v>
      </c>
      <c r="D89" s="17">
        <f>+'[5]IPP-Minería'!D89</f>
        <v>98.37</v>
      </c>
      <c r="E89" s="19">
        <f t="shared" si="11"/>
        <v>-4.3522267206477228E-3</v>
      </c>
      <c r="F89" s="15">
        <f t="shared" si="13"/>
        <v>-4.8558421851289113E-3</v>
      </c>
      <c r="G89" s="16">
        <f t="shared" si="12"/>
        <v>97.721428571428561</v>
      </c>
    </row>
    <row r="90" spans="1:7" x14ac:dyDescent="0.25">
      <c r="A90">
        <f t="shared" si="10"/>
        <v>84</v>
      </c>
      <c r="B90" t="s">
        <v>21</v>
      </c>
      <c r="C90" s="2">
        <v>43435</v>
      </c>
      <c r="D90" s="17">
        <f>+'[5]IPP-Minería'!D90</f>
        <v>98.48</v>
      </c>
      <c r="E90" s="19">
        <f t="shared" si="11"/>
        <v>1.1182271017586842E-3</v>
      </c>
      <c r="F90" s="15">
        <f t="shared" si="13"/>
        <v>-5.352994647005338E-3</v>
      </c>
      <c r="G90" s="16">
        <f t="shared" si="12"/>
        <v>97.631428571428586</v>
      </c>
    </row>
    <row r="91" spans="1:7" x14ac:dyDescent="0.25">
      <c r="A91">
        <f t="shared" si="10"/>
        <v>85</v>
      </c>
      <c r="B91" t="s">
        <v>11</v>
      </c>
      <c r="C91" s="2">
        <v>43466</v>
      </c>
      <c r="D91" s="17">
        <f>+'[5]IPP-Minería'!D91</f>
        <v>95.3</v>
      </c>
      <c r="E91" s="19">
        <f t="shared" si="11"/>
        <v>-3.2290820471161719E-2</v>
      </c>
      <c r="F91" s="15">
        <f t="shared" si="13"/>
        <v>-2.8641320966262374E-2</v>
      </c>
      <c r="G91" s="16">
        <f t="shared" si="12"/>
        <v>96.61999999999999</v>
      </c>
    </row>
    <row r="92" spans="1:7" x14ac:dyDescent="0.25">
      <c r="A92">
        <f t="shared" si="10"/>
        <v>86</v>
      </c>
      <c r="B92" t="s">
        <v>22</v>
      </c>
      <c r="C92" s="2">
        <v>43497</v>
      </c>
      <c r="D92" s="17">
        <f>+'[5]IPP-Minería'!D92</f>
        <v>97.34</v>
      </c>
      <c r="E92" s="19">
        <f t="shared" si="11"/>
        <v>2.140608604407146E-2</v>
      </c>
      <c r="F92" s="15">
        <f t="shared" si="13"/>
        <v>1.0379904504878468E-2</v>
      </c>
      <c r="G92" s="16">
        <f t="shared" si="12"/>
        <v>96.801428571428573</v>
      </c>
    </row>
    <row r="93" spans="1:7" x14ac:dyDescent="0.25">
      <c r="A93">
        <f t="shared" si="10"/>
        <v>87</v>
      </c>
      <c r="B93" t="s">
        <v>12</v>
      </c>
      <c r="C93" s="2">
        <v>43525</v>
      </c>
      <c r="D93" s="17">
        <f>+'[5]IPP-Minería'!D93</f>
        <v>101.17</v>
      </c>
      <c r="E93" s="19">
        <f t="shared" si="11"/>
        <v>3.9346620094514062E-2</v>
      </c>
      <c r="F93" s="15">
        <f t="shared" si="13"/>
        <v>6.6631523458091868E-2</v>
      </c>
      <c r="G93" s="16">
        <f t="shared" si="12"/>
        <v>97.981428571428566</v>
      </c>
    </row>
    <row r="94" spans="1:7" x14ac:dyDescent="0.25">
      <c r="A94">
        <f t="shared" si="10"/>
        <v>88</v>
      </c>
      <c r="B94" t="s">
        <v>13</v>
      </c>
      <c r="C94" s="2">
        <v>43556</v>
      </c>
      <c r="D94" s="17">
        <f>+'[5]IPP-Minería'!D94</f>
        <v>100.8</v>
      </c>
      <c r="E94" s="19">
        <f t="shared" si="11"/>
        <v>-3.6572106355639011E-3</v>
      </c>
      <c r="F94" s="15">
        <f t="shared" si="13"/>
        <v>5.8601134215500839E-2</v>
      </c>
      <c r="G94" s="16">
        <f t="shared" si="12"/>
        <v>98.608571428571423</v>
      </c>
    </row>
    <row r="95" spans="1:7" x14ac:dyDescent="0.25">
      <c r="A95">
        <f t="shared" si="10"/>
        <v>89</v>
      </c>
      <c r="B95" t="s">
        <v>14</v>
      </c>
      <c r="C95" s="2">
        <v>43586</v>
      </c>
      <c r="D95" s="17">
        <f>+'[5]IPP-Minería'!D95</f>
        <v>97.74</v>
      </c>
      <c r="E95" s="19">
        <f t="shared" si="11"/>
        <v>-3.035714285714286E-2</v>
      </c>
      <c r="F95" s="15">
        <f t="shared" si="13"/>
        <v>-1.3823024921804095E-2</v>
      </c>
      <c r="G95" s="16">
        <f t="shared" si="12"/>
        <v>98.45714285714287</v>
      </c>
    </row>
    <row r="96" spans="1:7" x14ac:dyDescent="0.25">
      <c r="A96">
        <f t="shared" si="10"/>
        <v>90</v>
      </c>
      <c r="B96" t="s">
        <v>15</v>
      </c>
      <c r="C96" s="2">
        <v>43617</v>
      </c>
      <c r="D96" s="17">
        <f>+'[5]IPP-Minería'!D96</f>
        <v>96.16</v>
      </c>
      <c r="E96" s="19">
        <f t="shared" si="11"/>
        <v>-1.6165336607325553E-2</v>
      </c>
      <c r="F96" s="15">
        <f t="shared" si="13"/>
        <v>-6.0754053526079321E-2</v>
      </c>
      <c r="G96" s="16">
        <f t="shared" si="12"/>
        <v>98.141428571428577</v>
      </c>
    </row>
    <row r="97" spans="1:7" x14ac:dyDescent="0.25">
      <c r="A97">
        <f t="shared" si="10"/>
        <v>91</v>
      </c>
      <c r="B97" t="s">
        <v>16</v>
      </c>
      <c r="C97" s="2">
        <v>43647</v>
      </c>
      <c r="D97" s="17">
        <f>+'[5]IPP-Minería'!D97</f>
        <v>97.04</v>
      </c>
      <c r="E97" s="19">
        <f t="shared" si="11"/>
        <v>9.1514143094841849E-3</v>
      </c>
      <c r="F97" s="15">
        <f t="shared" si="13"/>
        <v>1.0096804413448623E-2</v>
      </c>
      <c r="G97" s="16">
        <f t="shared" si="12"/>
        <v>97.935714285714283</v>
      </c>
    </row>
    <row r="98" spans="1:7" x14ac:dyDescent="0.25">
      <c r="A98">
        <f t="shared" si="10"/>
        <v>92</v>
      </c>
      <c r="B98" t="s">
        <v>17</v>
      </c>
      <c r="C98" s="2">
        <v>43678</v>
      </c>
      <c r="D98" s="17">
        <f>+'[5]IPP-Minería'!D98</f>
        <v>96.92</v>
      </c>
      <c r="E98" s="19">
        <f t="shared" si="11"/>
        <v>-1.2366034624897715E-3</v>
      </c>
      <c r="F98" s="15">
        <f t="shared" si="13"/>
        <v>4.3160047357658105E-2</v>
      </c>
      <c r="G98" s="16">
        <f t="shared" si="12"/>
        <v>98.167142857142849</v>
      </c>
    </row>
    <row r="99" spans="1:7" x14ac:dyDescent="0.25">
      <c r="A99">
        <f t="shared" si="10"/>
        <v>93</v>
      </c>
      <c r="B99" t="s">
        <v>18</v>
      </c>
      <c r="C99" s="2">
        <v>43709</v>
      </c>
      <c r="D99" s="17">
        <f>+'[5]IPP-Minería'!D99</f>
        <v>98.26</v>
      </c>
      <c r="E99" s="19">
        <f t="shared" si="11"/>
        <v>1.3825835740817194E-2</v>
      </c>
      <c r="F99" s="15">
        <f t="shared" si="13"/>
        <v>1.9188880821491727E-2</v>
      </c>
      <c r="G99" s="16">
        <f t="shared" si="12"/>
        <v>98.298571428571435</v>
      </c>
    </row>
    <row r="100" spans="1:7" x14ac:dyDescent="0.25">
      <c r="A100">
        <f t="shared" si="10"/>
        <v>94</v>
      </c>
      <c r="B100" t="s">
        <v>19</v>
      </c>
      <c r="C100" s="2">
        <v>43739</v>
      </c>
      <c r="D100" s="17">
        <f>+'[5]IPP-Minería'!D100</f>
        <v>97.97</v>
      </c>
      <c r="E100" s="19">
        <f t="shared" si="11"/>
        <v>-2.9513535518014278E-3</v>
      </c>
      <c r="F100" s="15">
        <f t="shared" si="13"/>
        <v>-8.400809716599178E-3</v>
      </c>
      <c r="G100" s="16">
        <f t="shared" si="12"/>
        <v>97.84142857142858</v>
      </c>
    </row>
    <row r="101" spans="1:7" x14ac:dyDescent="0.25">
      <c r="A101">
        <f t="shared" si="10"/>
        <v>95</v>
      </c>
      <c r="B101" t="s">
        <v>20</v>
      </c>
      <c r="C101" s="2">
        <v>43770</v>
      </c>
      <c r="D101" s="17">
        <f>+'[5]IPP-Minería'!D101</f>
        <v>106.89</v>
      </c>
      <c r="E101" s="19">
        <f t="shared" si="11"/>
        <v>9.1048280085740618E-2</v>
      </c>
      <c r="F101" s="15">
        <f t="shared" si="13"/>
        <v>8.661177188167124E-2</v>
      </c>
      <c r="G101" s="16">
        <f t="shared" si="12"/>
        <v>98.71142857142857</v>
      </c>
    </row>
    <row r="102" spans="1:7" x14ac:dyDescent="0.25">
      <c r="A102">
        <f t="shared" si="10"/>
        <v>96</v>
      </c>
      <c r="B102" t="s">
        <v>21</v>
      </c>
      <c r="C102" s="2">
        <v>43800</v>
      </c>
      <c r="D102" s="17">
        <f>+'[5]IPP-Minería'!D102</f>
        <v>108.28</v>
      </c>
      <c r="E102" s="19">
        <f t="shared" si="11"/>
        <v>1.3004022827205475E-2</v>
      </c>
      <c r="F102" s="15">
        <f t="shared" si="13"/>
        <v>9.9512591389114613E-2</v>
      </c>
      <c r="G102" s="16">
        <f t="shared" si="12"/>
        <v>100.21714285714286</v>
      </c>
    </row>
    <row r="103" spans="1:7" x14ac:dyDescent="0.25">
      <c r="A103">
        <f t="shared" si="10"/>
        <v>97</v>
      </c>
      <c r="B103" t="s">
        <v>11</v>
      </c>
      <c r="C103" s="2">
        <v>43831</v>
      </c>
      <c r="D103" s="17">
        <f>+'[5]IPP-Minería'!D103</f>
        <v>105.96</v>
      </c>
      <c r="E103" s="19">
        <f t="shared" si="11"/>
        <v>-2.1425932766900746E-2</v>
      </c>
      <c r="F103" s="15">
        <f t="shared" si="13"/>
        <v>0.11185729275970613</v>
      </c>
      <c r="G103" s="16">
        <f t="shared" si="12"/>
        <v>101.61714285714287</v>
      </c>
    </row>
    <row r="104" spans="1:7" x14ac:dyDescent="0.25">
      <c r="A104">
        <f t="shared" si="10"/>
        <v>98</v>
      </c>
      <c r="B104" t="s">
        <v>22</v>
      </c>
      <c r="C104" s="2">
        <v>43862</v>
      </c>
      <c r="D104" s="17">
        <f>+'[5]IPP-Minería'!D104</f>
        <v>103.29</v>
      </c>
      <c r="E104" s="19">
        <f t="shared" si="11"/>
        <v>-2.5198187995469912E-2</v>
      </c>
      <c r="F104" s="15">
        <f t="shared" si="13"/>
        <v>6.1125950277378216E-2</v>
      </c>
      <c r="G104" s="16">
        <f t="shared" si="12"/>
        <v>102.50999999999999</v>
      </c>
    </row>
    <row r="105" spans="1:7" x14ac:dyDescent="0.25">
      <c r="A105">
        <f t="shared" si="10"/>
        <v>99</v>
      </c>
      <c r="B105" t="s">
        <v>12</v>
      </c>
      <c r="C105" s="2">
        <v>43891</v>
      </c>
      <c r="D105" s="17">
        <f>+'[5]IPP-Minería'!D105</f>
        <v>99.85</v>
      </c>
      <c r="E105" s="19">
        <f t="shared" si="11"/>
        <v>-3.3304288895343315E-2</v>
      </c>
      <c r="F105" s="15">
        <f t="shared" si="13"/>
        <v>-1.3047346051201059E-2</v>
      </c>
      <c r="G105" s="16">
        <f t="shared" si="12"/>
        <v>102.92857142857143</v>
      </c>
    </row>
    <row r="106" spans="1:7" x14ac:dyDescent="0.25">
      <c r="A106">
        <f t="shared" si="10"/>
        <v>100</v>
      </c>
      <c r="B106" t="s">
        <v>13</v>
      </c>
      <c r="C106" s="2">
        <v>43922</v>
      </c>
      <c r="D106" s="17">
        <f>+'[5]IPP-Minería'!D106</f>
        <v>99.4</v>
      </c>
      <c r="E106" s="19">
        <f t="shared" si="11"/>
        <v>-4.5067601402102309E-3</v>
      </c>
      <c r="F106" s="15">
        <f t="shared" si="13"/>
        <v>-1.388888888888884E-2</v>
      </c>
      <c r="G106" s="16">
        <f t="shared" si="12"/>
        <v>103.09142857142857</v>
      </c>
    </row>
    <row r="107" spans="1:7" x14ac:dyDescent="0.25">
      <c r="A107">
        <f t="shared" si="10"/>
        <v>101</v>
      </c>
      <c r="B107" t="s">
        <v>14</v>
      </c>
      <c r="C107" s="2">
        <v>43952</v>
      </c>
      <c r="D107" s="17">
        <f>+'[5]IPP-Minería'!D107</f>
        <v>99.23</v>
      </c>
      <c r="E107" s="19">
        <f t="shared" si="11"/>
        <v>-1.7102615694165602E-3</v>
      </c>
      <c r="F107" s="15">
        <f t="shared" si="13"/>
        <v>1.5244526294250216E-2</v>
      </c>
      <c r="G107" s="16">
        <f t="shared" si="12"/>
        <v>103.27142857142857</v>
      </c>
    </row>
    <row r="108" spans="1:7" x14ac:dyDescent="0.25">
      <c r="A108">
        <f t="shared" si="10"/>
        <v>102</v>
      </c>
      <c r="B108" t="s">
        <v>15</v>
      </c>
      <c r="C108" s="2">
        <v>43983</v>
      </c>
      <c r="D108" s="17">
        <f>+'[5]IPP-Minería'!D108</f>
        <v>104.18</v>
      </c>
      <c r="E108" s="19">
        <f t="shared" si="11"/>
        <v>4.9884107628741292E-2</v>
      </c>
      <c r="F108" s="15">
        <f t="shared" si="13"/>
        <v>8.3402662229617341E-2</v>
      </c>
      <c r="G108" s="16">
        <f t="shared" si="12"/>
        <v>102.88428571428572</v>
      </c>
    </row>
    <row r="109" spans="1:7" x14ac:dyDescent="0.25">
      <c r="A109">
        <f t="shared" si="10"/>
        <v>103</v>
      </c>
      <c r="B109" t="s">
        <v>16</v>
      </c>
      <c r="C109" s="2">
        <v>44013</v>
      </c>
      <c r="D109" s="17">
        <f>+'[5]IPP-Minería'!D109</f>
        <v>112.95</v>
      </c>
      <c r="E109" s="19">
        <f t="shared" si="11"/>
        <v>8.4181224803225208E-2</v>
      </c>
      <c r="F109" s="15">
        <f t="shared" si="13"/>
        <v>0.16395300906842536</v>
      </c>
      <c r="G109" s="16">
        <f t="shared" si="12"/>
        <v>103.55142857142859</v>
      </c>
    </row>
    <row r="110" spans="1:7" x14ac:dyDescent="0.25">
      <c r="A110">
        <f t="shared" si="10"/>
        <v>104</v>
      </c>
      <c r="B110" t="s">
        <v>17</v>
      </c>
      <c r="C110" s="2">
        <v>44044</v>
      </c>
      <c r="D110" s="17">
        <f>+'[5]IPP-Minería'!D110</f>
        <v>116.4</v>
      </c>
      <c r="E110" s="19">
        <f t="shared" si="11"/>
        <v>3.0544488711819362E-2</v>
      </c>
      <c r="F110" s="15">
        <f t="shared" si="13"/>
        <v>0.20099050763516302</v>
      </c>
      <c r="G110" s="16">
        <f t="shared" si="12"/>
        <v>105.04285714285713</v>
      </c>
    </row>
    <row r="111" spans="1:7" x14ac:dyDescent="0.25">
      <c r="A111">
        <f t="shared" si="10"/>
        <v>105</v>
      </c>
      <c r="B111" t="s">
        <v>18</v>
      </c>
      <c r="C111" s="2">
        <v>44075</v>
      </c>
      <c r="D111" s="17">
        <f>+'[5]IPP-Minería'!D111</f>
        <v>117.92</v>
      </c>
      <c r="E111" s="19">
        <f t="shared" si="11"/>
        <v>1.3058419243986208E-2</v>
      </c>
      <c r="F111" s="15">
        <f t="shared" si="13"/>
        <v>0.20008141664970491</v>
      </c>
      <c r="G111" s="16">
        <f t="shared" si="12"/>
        <v>107.13285714285713</v>
      </c>
    </row>
    <row r="112" spans="1:7" x14ac:dyDescent="0.25">
      <c r="A112">
        <f t="shared" si="10"/>
        <v>106</v>
      </c>
      <c r="B112" t="s">
        <v>19</v>
      </c>
      <c r="C112" s="2">
        <v>44105</v>
      </c>
      <c r="D112" s="17">
        <f>+'[5]IPP-Minería'!D112</f>
        <v>120.81</v>
      </c>
      <c r="E112" s="19">
        <f t="shared" si="11"/>
        <v>2.4508141112618675E-2</v>
      </c>
      <c r="F112" s="15">
        <f t="shared" si="13"/>
        <v>0.23313259160967648</v>
      </c>
      <c r="G112" s="16">
        <f t="shared" si="12"/>
        <v>110.12714285714284</v>
      </c>
    </row>
    <row r="113" spans="1:7" x14ac:dyDescent="0.25">
      <c r="A113">
        <f t="shared" si="10"/>
        <v>107</v>
      </c>
      <c r="B113" t="s">
        <v>20</v>
      </c>
      <c r="C113" s="2">
        <v>44136</v>
      </c>
      <c r="D113" s="17">
        <f>+'[5]IPP-Minería'!D113</f>
        <v>122.56</v>
      </c>
      <c r="E113" s="19">
        <f t="shared" si="11"/>
        <v>1.4485555831470931E-2</v>
      </c>
      <c r="F113" s="15">
        <f t="shared" si="13"/>
        <v>0.14659930769950424</v>
      </c>
      <c r="G113" s="16">
        <f t="shared" si="12"/>
        <v>113.43571428571428</v>
      </c>
    </row>
    <row r="114" spans="1:7" x14ac:dyDescent="0.25">
      <c r="A114">
        <f t="shared" si="10"/>
        <v>108</v>
      </c>
      <c r="B114" t="s">
        <v>21</v>
      </c>
      <c r="C114" s="2">
        <v>44166</v>
      </c>
      <c r="D114" s="17">
        <f>+'[5]IPP-Minería'!D114</f>
        <v>128.38</v>
      </c>
      <c r="E114" s="19">
        <f t="shared" si="11"/>
        <v>4.7486945169712635E-2</v>
      </c>
      <c r="F114" s="15">
        <f t="shared" si="13"/>
        <v>0.1856298485408201</v>
      </c>
      <c r="G114" s="16">
        <f t="shared" si="12"/>
        <v>117.6</v>
      </c>
    </row>
    <row r="115" spans="1:7" x14ac:dyDescent="0.25">
      <c r="A115">
        <f t="shared" si="10"/>
        <v>109</v>
      </c>
      <c r="B115" t="s">
        <v>11</v>
      </c>
      <c r="C115" s="2">
        <v>44197</v>
      </c>
      <c r="D115" s="17">
        <f>+'[5]IPP-Minería'!D115</f>
        <v>130.47</v>
      </c>
      <c r="E115" s="19">
        <f t="shared" si="11"/>
        <v>1.6279794360492206E-2</v>
      </c>
      <c r="F115" s="15">
        <f t="shared" si="13"/>
        <v>0.23131370328425827</v>
      </c>
      <c r="G115" s="16">
        <f t="shared" si="12"/>
        <v>121.3557142857143</v>
      </c>
    </row>
    <row r="116" spans="1:7" x14ac:dyDescent="0.25">
      <c r="A116">
        <f t="shared" si="10"/>
        <v>110</v>
      </c>
      <c r="B116" t="s">
        <v>22</v>
      </c>
      <c r="C116" s="2">
        <v>44228</v>
      </c>
      <c r="D116" s="17">
        <f>+'[5]IPP-Minería'!D116</f>
        <v>137.86000000000001</v>
      </c>
      <c r="E116" s="19">
        <f t="shared" si="11"/>
        <v>5.6641373495822878E-2</v>
      </c>
      <c r="F116" s="15">
        <f t="shared" si="13"/>
        <v>0.33468874043953911</v>
      </c>
      <c r="G116" s="16">
        <f t="shared" si="12"/>
        <v>124.91428571428571</v>
      </c>
    </row>
    <row r="117" spans="1:7" x14ac:dyDescent="0.25">
      <c r="A117">
        <f t="shared" si="10"/>
        <v>111</v>
      </c>
      <c r="B117" t="s">
        <v>12</v>
      </c>
      <c r="C117" s="2">
        <v>44256</v>
      </c>
      <c r="D117" s="17">
        <f>+'[5]IPP-Minería'!D117</f>
        <v>146.38</v>
      </c>
      <c r="E117" s="19">
        <f t="shared" si="11"/>
        <v>6.1801827941389664E-2</v>
      </c>
      <c r="F117" s="15">
        <f t="shared" si="13"/>
        <v>0.46599899849774662</v>
      </c>
      <c r="G117" s="16">
        <f t="shared" si="12"/>
        <v>129.19714285714286</v>
      </c>
    </row>
    <row r="118" spans="1:7" x14ac:dyDescent="0.25">
      <c r="A118">
        <f t="shared" si="10"/>
        <v>112</v>
      </c>
      <c r="B118" t="s">
        <v>13</v>
      </c>
      <c r="C118" s="2">
        <v>44287</v>
      </c>
      <c r="D118" s="17">
        <f>+'[5]IPP-Minería'!D118</f>
        <v>148.1</v>
      </c>
      <c r="E118" s="19">
        <f t="shared" si="11"/>
        <v>1.1750239103702764E-2</v>
      </c>
      <c r="F118" s="15">
        <f t="shared" si="13"/>
        <v>0.48993963782696159</v>
      </c>
      <c r="G118" s="16">
        <f t="shared" si="12"/>
        <v>133.50857142857143</v>
      </c>
    </row>
    <row r="119" spans="1:7" x14ac:dyDescent="0.25">
      <c r="A119">
        <f t="shared" si="10"/>
        <v>113</v>
      </c>
      <c r="B119" t="s">
        <v>14</v>
      </c>
      <c r="C119" s="2">
        <v>44317</v>
      </c>
      <c r="D119" s="17">
        <f>+'[5]IPP-Minería'!D119</f>
        <v>162.27000000000001</v>
      </c>
      <c r="E119" s="19">
        <f t="shared" si="11"/>
        <v>9.5678595543551737E-2</v>
      </c>
      <c r="F119" s="15">
        <f t="shared" si="13"/>
        <v>0.63529174644764685</v>
      </c>
      <c r="G119" s="16">
        <f t="shared" si="12"/>
        <v>139.43142857142857</v>
      </c>
    </row>
    <row r="120" spans="1:7" x14ac:dyDescent="0.25">
      <c r="A120">
        <f t="shared" si="10"/>
        <v>114</v>
      </c>
      <c r="B120" t="s">
        <v>15</v>
      </c>
      <c r="C120" s="2">
        <v>44348</v>
      </c>
      <c r="D120" s="17">
        <f>+'[5]IPP-Minería'!D120</f>
        <v>158.28</v>
      </c>
      <c r="E120" s="19">
        <f t="shared" si="11"/>
        <v>-2.458864854871512E-2</v>
      </c>
      <c r="F120" s="15">
        <f t="shared" si="13"/>
        <v>0.51929353042810522</v>
      </c>
      <c r="G120" s="16">
        <f t="shared" si="12"/>
        <v>144.53428571428572</v>
      </c>
    </row>
    <row r="121" spans="1:7" x14ac:dyDescent="0.25">
      <c r="A121">
        <f t="shared" si="10"/>
        <v>115</v>
      </c>
      <c r="B121" t="s">
        <v>16</v>
      </c>
      <c r="C121" s="2">
        <v>44378</v>
      </c>
      <c r="D121" s="17">
        <f>+'[5]IPP-Minería'!D121</f>
        <v>160.97999999999999</v>
      </c>
      <c r="E121" s="19">
        <f t="shared" si="11"/>
        <v>1.7058377558756499E-2</v>
      </c>
      <c r="F121" s="15">
        <f t="shared" si="13"/>
        <v>0.42523240371845938</v>
      </c>
      <c r="G121" s="16">
        <f t="shared" si="12"/>
        <v>149.19142857142856</v>
      </c>
    </row>
    <row r="122" spans="1:7" x14ac:dyDescent="0.25">
      <c r="A122">
        <f t="shared" si="10"/>
        <v>116</v>
      </c>
      <c r="B122" t="s">
        <v>17</v>
      </c>
      <c r="C122" s="2">
        <v>44409</v>
      </c>
      <c r="D122" s="17">
        <f>+'[5]IPP-Minería'!D122</f>
        <v>166.32</v>
      </c>
      <c r="E122" s="19">
        <f t="shared" si="11"/>
        <v>3.3171822586656852E-2</v>
      </c>
      <c r="F122" s="15">
        <f t="shared" si="13"/>
        <v>0.42886597938144311</v>
      </c>
      <c r="G122" s="16">
        <f t="shared" si="12"/>
        <v>154.31285714285715</v>
      </c>
    </row>
    <row r="123" spans="1:7" x14ac:dyDescent="0.25">
      <c r="A123">
        <f t="shared" si="10"/>
        <v>117</v>
      </c>
      <c r="B123" t="s">
        <v>18</v>
      </c>
      <c r="C123" s="2">
        <v>44440</v>
      </c>
      <c r="D123" s="17">
        <f>+'[5]IPP-Minería'!D123</f>
        <v>164.92</v>
      </c>
      <c r="E123" s="19">
        <f t="shared" si="11"/>
        <v>-8.4175084175084347E-3</v>
      </c>
      <c r="F123" s="15">
        <f t="shared" si="13"/>
        <v>0.39857530529172314</v>
      </c>
      <c r="G123" s="16">
        <f t="shared" si="12"/>
        <v>158.17857142857142</v>
      </c>
    </row>
    <row r="124" spans="1:7" x14ac:dyDescent="0.25">
      <c r="A124">
        <f t="shared" si="10"/>
        <v>118</v>
      </c>
      <c r="B124" t="s">
        <v>19</v>
      </c>
      <c r="C124" s="2">
        <v>44470</v>
      </c>
      <c r="D124" s="17">
        <f>+'[5]IPP-Minería'!D124</f>
        <v>177.73</v>
      </c>
      <c r="E124" s="19">
        <f t="shared" si="11"/>
        <v>7.7674023769100264E-2</v>
      </c>
      <c r="F124" s="15">
        <f t="shared" si="13"/>
        <v>0.47115305024418497</v>
      </c>
      <c r="G124" s="16">
        <f t="shared" si="12"/>
        <v>162.65714285714284</v>
      </c>
    </row>
    <row r="125" spans="1:7" x14ac:dyDescent="0.25">
      <c r="A125">
        <f t="shared" si="10"/>
        <v>119</v>
      </c>
      <c r="B125" t="s">
        <v>20</v>
      </c>
      <c r="C125" s="2">
        <v>44501</v>
      </c>
      <c r="D125" s="17">
        <f>+'[5]IPP-Minería'!D125</f>
        <v>175.93</v>
      </c>
      <c r="E125" s="19">
        <f t="shared" si="11"/>
        <v>-1.0127721825240465E-2</v>
      </c>
      <c r="F125" s="15">
        <f t="shared" si="13"/>
        <v>0.4354601827676241</v>
      </c>
      <c r="G125" s="16">
        <f t="shared" si="12"/>
        <v>166.63285714285712</v>
      </c>
    </row>
    <row r="126" spans="1:7" x14ac:dyDescent="0.25">
      <c r="A126">
        <f t="shared" si="10"/>
        <v>120</v>
      </c>
      <c r="B126" t="s">
        <v>21</v>
      </c>
      <c r="C126" s="2">
        <v>44531</v>
      </c>
      <c r="D126" s="17">
        <f>+'[5]IPP-Minería'!D126</f>
        <v>182.32</v>
      </c>
      <c r="E126" s="19">
        <f t="shared" si="11"/>
        <v>3.6321264139146159E-2</v>
      </c>
      <c r="F126" s="15">
        <f t="shared" si="13"/>
        <v>0.42015890325595895</v>
      </c>
      <c r="G126" s="16">
        <f t="shared" si="12"/>
        <v>169.49714285714285</v>
      </c>
    </row>
    <row r="127" spans="1:7" x14ac:dyDescent="0.25">
      <c r="A127">
        <f t="shared" si="10"/>
        <v>121</v>
      </c>
      <c r="B127" t="s">
        <v>11</v>
      </c>
      <c r="C127" s="2">
        <v>44562</v>
      </c>
      <c r="D127" s="17">
        <f>+'[5]IPP-Minería'!D127</f>
        <v>181.61</v>
      </c>
      <c r="E127" s="19">
        <f t="shared" si="11"/>
        <v>-3.8942518648529267E-3</v>
      </c>
      <c r="F127" s="15">
        <f t="shared" si="13"/>
        <v>0.39196750210776443</v>
      </c>
      <c r="G127" s="16">
        <f t="shared" si="12"/>
        <v>172.82999999999998</v>
      </c>
    </row>
    <row r="128" spans="1:7" x14ac:dyDescent="0.25">
      <c r="A128">
        <f t="shared" si="10"/>
        <v>122</v>
      </c>
      <c r="B128" t="s">
        <v>22</v>
      </c>
      <c r="C128" s="2">
        <v>44593</v>
      </c>
      <c r="D128" s="17">
        <f>+'[5]IPP-Minería'!D128</f>
        <v>188.14</v>
      </c>
      <c r="E128" s="19">
        <f t="shared" si="11"/>
        <v>3.5956169814437278E-2</v>
      </c>
      <c r="F128" s="15">
        <f t="shared" si="13"/>
        <v>0.36471782968228617</v>
      </c>
      <c r="G128" s="16">
        <f t="shared" si="12"/>
        <v>176.70999999999998</v>
      </c>
    </row>
    <row r="129" spans="1:7" x14ac:dyDescent="0.25">
      <c r="A129">
        <f t="shared" si="10"/>
        <v>123</v>
      </c>
      <c r="B129" t="s">
        <v>12</v>
      </c>
      <c r="C129" s="2">
        <v>44621</v>
      </c>
      <c r="D129" s="17">
        <f>+'[5]IPP-Minería'!D129</f>
        <v>189.16</v>
      </c>
      <c r="E129" s="19">
        <f t="shared" si="11"/>
        <v>5.4214946316573087E-3</v>
      </c>
      <c r="F129" s="15">
        <f t="shared" si="13"/>
        <v>0.2922530400327914</v>
      </c>
      <c r="G129" s="16">
        <f t="shared" si="12"/>
        <v>179.97285714285712</v>
      </c>
    </row>
    <row r="130" spans="1:7" x14ac:dyDescent="0.25">
      <c r="A130">
        <f t="shared" si="10"/>
        <v>124</v>
      </c>
      <c r="B130" t="s">
        <v>13</v>
      </c>
      <c r="C130" s="2">
        <v>44652</v>
      </c>
      <c r="D130" s="17">
        <f>+'[5]IPP-Minería'!D130</f>
        <v>192.07</v>
      </c>
      <c r="E130" s="19">
        <f t="shared" si="11"/>
        <v>1.5383802072319819E-2</v>
      </c>
      <c r="F130" s="15">
        <f t="shared" si="13"/>
        <v>0.29689399054692767</v>
      </c>
      <c r="G130" s="16">
        <f t="shared" si="12"/>
        <v>183.85142857142858</v>
      </c>
    </row>
    <row r="131" spans="1:7" x14ac:dyDescent="0.25">
      <c r="A131">
        <f t="shared" si="10"/>
        <v>125</v>
      </c>
      <c r="B131" t="s">
        <v>14</v>
      </c>
      <c r="C131" s="2">
        <v>44682</v>
      </c>
      <c r="D131" s="17">
        <f>+'[5]IPP-Minería'!D131</f>
        <v>191.62</v>
      </c>
      <c r="E131" s="19">
        <f t="shared" si="11"/>
        <v>-2.3428958192325267E-3</v>
      </c>
      <c r="F131" s="15">
        <f t="shared" si="13"/>
        <v>0.1808713871941825</v>
      </c>
      <c r="G131" s="16">
        <f t="shared" si="12"/>
        <v>185.83571428571426</v>
      </c>
    </row>
    <row r="132" spans="1:7" x14ac:dyDescent="0.25">
      <c r="A132">
        <f t="shared" si="10"/>
        <v>126</v>
      </c>
      <c r="B132" t="s">
        <v>15</v>
      </c>
      <c r="C132" s="2">
        <v>44713</v>
      </c>
      <c r="D132" s="17">
        <f>+'[5]IPP-Minería'!D132</f>
        <v>193.61</v>
      </c>
      <c r="E132" s="19">
        <f t="shared" si="11"/>
        <v>1.0385137250809029E-2</v>
      </c>
      <c r="F132" s="15">
        <f t="shared" si="13"/>
        <v>0.22321202931513784</v>
      </c>
      <c r="G132" s="16">
        <f t="shared" si="12"/>
        <v>188.3614285714286</v>
      </c>
    </row>
    <row r="133" spans="1:7" x14ac:dyDescent="0.25">
      <c r="A133">
        <f t="shared" si="10"/>
        <v>127</v>
      </c>
      <c r="B133" t="s">
        <v>16</v>
      </c>
      <c r="C133" s="2">
        <v>44743</v>
      </c>
      <c r="D133" s="17">
        <f>+'[5]IPP-Minería'!D133</f>
        <v>190.95</v>
      </c>
      <c r="E133" s="19">
        <f t="shared" si="11"/>
        <v>-1.3738959764475145E-2</v>
      </c>
      <c r="F133" s="15">
        <f t="shared" si="13"/>
        <v>0.1861721953037645</v>
      </c>
      <c r="G133" s="16">
        <f t="shared" si="12"/>
        <v>189.59428571428572</v>
      </c>
    </row>
    <row r="134" spans="1:7" x14ac:dyDescent="0.25">
      <c r="A134">
        <f t="shared" si="10"/>
        <v>128</v>
      </c>
      <c r="B134" t="s">
        <v>17</v>
      </c>
      <c r="C134" s="2">
        <v>44774</v>
      </c>
      <c r="D134" s="17">
        <f>+'[5]IPP-Minería'!D134</f>
        <v>189.9</v>
      </c>
      <c r="E134" s="19">
        <f t="shared" si="11"/>
        <v>-5.4988216810682999E-3</v>
      </c>
      <c r="F134" s="15">
        <f t="shared" si="13"/>
        <v>0.14177489177489178</v>
      </c>
      <c r="G134" s="16">
        <f t="shared" si="12"/>
        <v>190.77857142857144</v>
      </c>
    </row>
    <row r="135" spans="1:7" x14ac:dyDescent="0.25">
      <c r="A135">
        <f t="shared" si="10"/>
        <v>129</v>
      </c>
      <c r="B135" t="s">
        <v>18</v>
      </c>
      <c r="C135" s="2">
        <v>44805</v>
      </c>
      <c r="D135" s="17">
        <f>+'[5]IPP-Minería'!D135</f>
        <v>188.19</v>
      </c>
      <c r="E135" s="19">
        <f t="shared" si="11"/>
        <v>-9.0047393364929285E-3</v>
      </c>
      <c r="F135" s="15">
        <f t="shared" si="13"/>
        <v>0.14109871452825629</v>
      </c>
      <c r="G135" s="16">
        <f t="shared" si="12"/>
        <v>190.78571428571431</v>
      </c>
    </row>
    <row r="136" spans="1:7" x14ac:dyDescent="0.25">
      <c r="A136">
        <f t="shared" si="10"/>
        <v>130</v>
      </c>
      <c r="B136" t="s">
        <v>19</v>
      </c>
      <c r="C136" s="2">
        <v>44835</v>
      </c>
      <c r="D136" s="17">
        <f>+'[5]IPP-Minería'!D136</f>
        <v>191.67</v>
      </c>
      <c r="E136" s="19">
        <f t="shared" si="11"/>
        <v>1.849194962537859E-2</v>
      </c>
      <c r="F136" s="15">
        <f t="shared" si="13"/>
        <v>7.8433579024362876E-2</v>
      </c>
      <c r="G136" s="16">
        <f t="shared" si="12"/>
        <v>191.1442857142857</v>
      </c>
    </row>
    <row r="137" spans="1:7" x14ac:dyDescent="0.25">
      <c r="A137">
        <f t="shared" ref="A137:A200" si="14">+A136+1</f>
        <v>131</v>
      </c>
      <c r="B137" t="s">
        <v>20</v>
      </c>
      <c r="C137" s="2">
        <v>44866</v>
      </c>
      <c r="D137" s="17">
        <f>+'[5]IPP-Minería'!D137</f>
        <v>194.04</v>
      </c>
      <c r="E137" s="19">
        <f t="shared" ref="E137:E200" si="15">+D137/D136-1</f>
        <v>1.2365002347785259E-2</v>
      </c>
      <c r="F137" s="15">
        <f t="shared" si="13"/>
        <v>0.1029386687887226</v>
      </c>
      <c r="G137" s="16">
        <f t="shared" si="12"/>
        <v>191.42571428571429</v>
      </c>
    </row>
    <row r="138" spans="1:7" x14ac:dyDescent="0.25">
      <c r="A138">
        <f t="shared" si="14"/>
        <v>132</v>
      </c>
      <c r="B138" t="s">
        <v>21</v>
      </c>
      <c r="C138" s="2">
        <v>44896</v>
      </c>
      <c r="D138" s="17">
        <f>+'[5]IPP-Minería'!D138</f>
        <v>173.44</v>
      </c>
      <c r="E138" s="19">
        <f t="shared" si="15"/>
        <v>-0.10616367759224898</v>
      </c>
      <c r="F138" s="15">
        <f t="shared" si="13"/>
        <v>-4.8705572619569981E-2</v>
      </c>
      <c r="G138" s="16">
        <f t="shared" si="12"/>
        <v>188.82857142857145</v>
      </c>
    </row>
    <row r="139" spans="1:7" x14ac:dyDescent="0.25">
      <c r="A139">
        <f t="shared" si="14"/>
        <v>133</v>
      </c>
      <c r="B139" t="s">
        <v>11</v>
      </c>
      <c r="C139" s="2">
        <v>44927</v>
      </c>
      <c r="D139" s="17">
        <f>+'[5]IPP-Minería'!D139</f>
        <v>175.48</v>
      </c>
      <c r="E139" s="19">
        <f t="shared" si="15"/>
        <v>1.1761992619926165E-2</v>
      </c>
      <c r="F139" s="15">
        <f t="shared" si="13"/>
        <v>-3.3753647926876407E-2</v>
      </c>
      <c r="G139" s="16">
        <f t="shared" si="12"/>
        <v>186.23857142857142</v>
      </c>
    </row>
    <row r="140" spans="1:7" x14ac:dyDescent="0.25">
      <c r="A140">
        <f t="shared" si="14"/>
        <v>134</v>
      </c>
      <c r="B140" t="s">
        <v>22</v>
      </c>
      <c r="C140" s="2">
        <v>44958</v>
      </c>
      <c r="D140" s="17">
        <f>+'[5]IPP-Minería'!D140</f>
        <v>169.8</v>
      </c>
      <c r="E140" s="19">
        <f t="shared" si="15"/>
        <v>-3.2368361066788087E-2</v>
      </c>
      <c r="F140" s="15">
        <f t="shared" si="13"/>
        <v>-9.7480599553523839E-2</v>
      </c>
      <c r="G140" s="16">
        <f t="shared" si="12"/>
        <v>183.21714285714285</v>
      </c>
    </row>
    <row r="141" spans="1:7" x14ac:dyDescent="0.25">
      <c r="A141">
        <f t="shared" si="14"/>
        <v>135</v>
      </c>
      <c r="B141" t="s">
        <v>12</v>
      </c>
      <c r="C141" s="2">
        <v>44986</v>
      </c>
      <c r="D141" s="17">
        <f>+'[5]IPP-Minería'!D141</f>
        <v>172.56</v>
      </c>
      <c r="E141" s="19">
        <f t="shared" si="15"/>
        <v>1.6254416961130724E-2</v>
      </c>
      <c r="F141" s="15">
        <f t="shared" si="13"/>
        <v>-8.7756396701205275E-2</v>
      </c>
      <c r="G141" s="16">
        <f t="shared" si="12"/>
        <v>180.73999999999998</v>
      </c>
    </row>
    <row r="142" spans="1:7" x14ac:dyDescent="0.25">
      <c r="A142">
        <f t="shared" si="14"/>
        <v>136</v>
      </c>
      <c r="B142" t="s">
        <v>13</v>
      </c>
      <c r="C142" s="2">
        <v>45017</v>
      </c>
      <c r="D142" s="17">
        <f>+'[5]IPP-Minería'!D142</f>
        <v>170.83</v>
      </c>
      <c r="E142" s="19">
        <f t="shared" si="15"/>
        <v>-1.0025498377375874E-2</v>
      </c>
      <c r="F142" s="15">
        <f t="shared" si="13"/>
        <v>-0.11058468266777732</v>
      </c>
      <c r="G142" s="16">
        <f t="shared" ref="G142:G205" si="16">+AVERAGE(D136:D142)</f>
        <v>178.26</v>
      </c>
    </row>
    <row r="143" spans="1:7" x14ac:dyDescent="0.25">
      <c r="A143">
        <f t="shared" si="14"/>
        <v>137</v>
      </c>
      <c r="B143" t="s">
        <v>14</v>
      </c>
      <c r="C143" s="2">
        <v>45047</v>
      </c>
      <c r="D143" s="17">
        <f>+'[5]IPP-Minería'!D143</f>
        <v>159.5</v>
      </c>
      <c r="E143" s="19">
        <f t="shared" si="15"/>
        <v>-6.6323245331616265E-2</v>
      </c>
      <c r="F143" s="15">
        <f t="shared" si="13"/>
        <v>-0.16762342135476471</v>
      </c>
      <c r="G143" s="16">
        <f t="shared" si="16"/>
        <v>173.66428571428568</v>
      </c>
    </row>
    <row r="144" spans="1:7" x14ac:dyDescent="0.25">
      <c r="A144">
        <f t="shared" si="14"/>
        <v>138</v>
      </c>
      <c r="B144" t="s">
        <v>15</v>
      </c>
      <c r="C144" s="2">
        <v>45078</v>
      </c>
      <c r="D144" s="17">
        <f>+'[5]IPP-Minería'!D144</f>
        <v>161.93</v>
      </c>
      <c r="E144" s="19">
        <f t="shared" si="15"/>
        <v>1.5235109717868456E-2</v>
      </c>
      <c r="F144" s="15">
        <f t="shared" si="13"/>
        <v>-0.16362791178141622</v>
      </c>
      <c r="G144" s="16">
        <f t="shared" si="16"/>
        <v>169.07714285714286</v>
      </c>
    </row>
    <row r="145" spans="1:7" x14ac:dyDescent="0.25">
      <c r="A145">
        <f t="shared" si="14"/>
        <v>139</v>
      </c>
      <c r="B145" t="s">
        <v>16</v>
      </c>
      <c r="C145" s="2">
        <v>45108</v>
      </c>
      <c r="D145" s="17">
        <f>+'[5]IPP-Minería'!D145</f>
        <v>165.56</v>
      </c>
      <c r="E145" s="19">
        <f t="shared" si="15"/>
        <v>2.2417093805965571E-2</v>
      </c>
      <c r="F145" s="15">
        <f t="shared" si="13"/>
        <v>-0.13296674522126206</v>
      </c>
      <c r="G145" s="16">
        <f t="shared" si="16"/>
        <v>167.95142857142855</v>
      </c>
    </row>
    <row r="146" spans="1:7" x14ac:dyDescent="0.25">
      <c r="A146">
        <f t="shared" si="14"/>
        <v>140</v>
      </c>
      <c r="B146" t="s">
        <v>17</v>
      </c>
      <c r="C146" s="2">
        <v>45139</v>
      </c>
      <c r="D146" s="17">
        <f>+'[5]IPP-Minería'!D146</f>
        <v>170.69</v>
      </c>
      <c r="E146" s="19">
        <f t="shared" si="15"/>
        <v>3.0985745349118021E-2</v>
      </c>
      <c r="F146" s="15">
        <f t="shared" si="13"/>
        <v>-0.10115850447604002</v>
      </c>
      <c r="G146" s="16">
        <f t="shared" si="16"/>
        <v>167.26714285714289</v>
      </c>
    </row>
    <row r="147" spans="1:7" x14ac:dyDescent="0.25">
      <c r="A147">
        <f t="shared" si="14"/>
        <v>141</v>
      </c>
      <c r="B147" t="s">
        <v>18</v>
      </c>
      <c r="C147" s="2">
        <v>45170</v>
      </c>
      <c r="D147" s="17">
        <f>+'[5]IPP-Minería'!D147</f>
        <v>174.67</v>
      </c>
      <c r="E147" s="19">
        <f t="shared" si="15"/>
        <v>2.3317124611869522E-2</v>
      </c>
      <c r="F147" s="15">
        <f t="shared" ref="F147:F210" si="17">+D147/D135-1</f>
        <v>-7.1842287050321585E-2</v>
      </c>
      <c r="G147" s="16">
        <f t="shared" si="16"/>
        <v>167.96285714285713</v>
      </c>
    </row>
    <row r="148" spans="1:7" x14ac:dyDescent="0.25">
      <c r="A148">
        <f t="shared" si="14"/>
        <v>142</v>
      </c>
      <c r="B148" t="s">
        <v>19</v>
      </c>
      <c r="C148" s="2">
        <v>45200</v>
      </c>
      <c r="D148" s="17">
        <f>+'[5]IPP-Minería'!D148</f>
        <v>176.1</v>
      </c>
      <c r="E148" s="19">
        <f t="shared" si="15"/>
        <v>8.1868666628499565E-3</v>
      </c>
      <c r="F148" s="15">
        <f t="shared" si="17"/>
        <v>-8.1233369854437298E-2</v>
      </c>
      <c r="G148" s="16">
        <f t="shared" si="16"/>
        <v>168.46857142857144</v>
      </c>
    </row>
    <row r="149" spans="1:7" x14ac:dyDescent="0.25">
      <c r="A149">
        <f t="shared" si="14"/>
        <v>143</v>
      </c>
      <c r="B149" t="s">
        <v>20</v>
      </c>
      <c r="C149" s="2">
        <v>45231</v>
      </c>
      <c r="D149" s="17">
        <f>+'[5]IPP-Minería'!D149</f>
        <v>173.67</v>
      </c>
      <c r="E149" s="19">
        <f t="shared" si="15"/>
        <v>-1.3798977853492378E-2</v>
      </c>
      <c r="F149" s="15">
        <f t="shared" si="17"/>
        <v>-0.10497835497835506</v>
      </c>
      <c r="G149" s="16">
        <f t="shared" si="16"/>
        <v>168.87428571428572</v>
      </c>
    </row>
    <row r="150" spans="1:7" x14ac:dyDescent="0.25">
      <c r="A150">
        <f t="shared" si="14"/>
        <v>144</v>
      </c>
      <c r="B150" t="s">
        <v>21</v>
      </c>
      <c r="C150" s="2">
        <v>45261</v>
      </c>
      <c r="D150" s="17">
        <f>+'[5]IPP-Minería'!D150</f>
        <v>175.88</v>
      </c>
      <c r="E150" s="19">
        <f t="shared" si="15"/>
        <v>1.2725283583808311E-2</v>
      </c>
      <c r="F150" s="15">
        <f t="shared" si="17"/>
        <v>1.4068265682656733E-2</v>
      </c>
      <c r="G150" s="16">
        <f t="shared" si="16"/>
        <v>171.21428571428572</v>
      </c>
    </row>
    <row r="151" spans="1:7" x14ac:dyDescent="0.25">
      <c r="A151">
        <f t="shared" si="14"/>
        <v>145</v>
      </c>
      <c r="B151" t="s">
        <v>11</v>
      </c>
      <c r="C151" s="2">
        <v>45292</v>
      </c>
      <c r="D151" s="17">
        <f>+'[5]IPP-Minería'!D151</f>
        <v>176.52</v>
      </c>
      <c r="E151" s="19">
        <f t="shared" si="15"/>
        <v>3.6388446668182972E-3</v>
      </c>
      <c r="F151" s="15">
        <f t="shared" si="17"/>
        <v>5.9266013220879987E-3</v>
      </c>
      <c r="G151" s="16">
        <f t="shared" si="16"/>
        <v>173.29857142857142</v>
      </c>
    </row>
    <row r="152" spans="1:7" x14ac:dyDescent="0.25">
      <c r="A152">
        <f t="shared" si="14"/>
        <v>146</v>
      </c>
      <c r="B152" t="s">
        <v>22</v>
      </c>
      <c r="C152" s="2">
        <v>45323</v>
      </c>
      <c r="D152" s="17">
        <f>+'[5]IPP-Minería'!D152</f>
        <v>183.99</v>
      </c>
      <c r="E152" s="19">
        <f t="shared" si="15"/>
        <v>4.2318150917743047E-2</v>
      </c>
      <c r="F152" s="15">
        <f t="shared" si="17"/>
        <v>8.3568904593639637E-2</v>
      </c>
      <c r="G152" s="16">
        <f t="shared" si="16"/>
        <v>175.93142857142857</v>
      </c>
    </row>
    <row r="153" spans="1:7" x14ac:dyDescent="0.25">
      <c r="A153">
        <f t="shared" si="14"/>
        <v>147</v>
      </c>
      <c r="B153" t="s">
        <v>12</v>
      </c>
      <c r="C153" s="2">
        <v>45352</v>
      </c>
      <c r="D153" s="17">
        <f>+'[5]IPP-Minería'!D153</f>
        <v>192.7</v>
      </c>
      <c r="E153" s="19">
        <f t="shared" si="15"/>
        <v>4.733952932224561E-2</v>
      </c>
      <c r="F153" s="15">
        <f t="shared" si="17"/>
        <v>0.11671302735280475</v>
      </c>
      <c r="G153" s="16">
        <f t="shared" si="16"/>
        <v>179.07571428571427</v>
      </c>
    </row>
    <row r="154" spans="1:7" x14ac:dyDescent="0.25">
      <c r="A154">
        <f t="shared" si="14"/>
        <v>148</v>
      </c>
      <c r="B154" t="s">
        <v>13</v>
      </c>
      <c r="C154" s="2">
        <v>45383</v>
      </c>
      <c r="D154" s="17">
        <f>+'[5]IPP-Minería'!D154</f>
        <v>205.5</v>
      </c>
      <c r="E154" s="19">
        <f t="shared" si="15"/>
        <v>6.6424494032174319E-2</v>
      </c>
      <c r="F154" s="15">
        <f t="shared" si="17"/>
        <v>0.20295030146929682</v>
      </c>
      <c r="G154" s="16">
        <f t="shared" si="16"/>
        <v>183.48</v>
      </c>
    </row>
    <row r="155" spans="1:7" x14ac:dyDescent="0.25">
      <c r="A155">
        <f t="shared" si="14"/>
        <v>149</v>
      </c>
      <c r="B155" t="s">
        <v>14</v>
      </c>
      <c r="C155" s="2">
        <v>45413</v>
      </c>
      <c r="D155" s="17">
        <f>+'[5]IPP-Minería'!D155</f>
        <v>209.4</v>
      </c>
      <c r="E155" s="19">
        <f t="shared" si="15"/>
        <v>1.8978102189781021E-2</v>
      </c>
      <c r="F155" s="15">
        <f t="shared" si="17"/>
        <v>0.31285266457680261</v>
      </c>
      <c r="G155" s="16">
        <f t="shared" si="16"/>
        <v>188.23714285714286</v>
      </c>
    </row>
    <row r="156" spans="1:7" x14ac:dyDescent="0.25">
      <c r="A156">
        <f t="shared" si="14"/>
        <v>150</v>
      </c>
      <c r="B156" t="s">
        <v>15</v>
      </c>
      <c r="C156" s="2">
        <v>45444</v>
      </c>
      <c r="D156" s="17">
        <f>+'[5]IPP-Minería'!D156</f>
        <v>201.59</v>
      </c>
      <c r="E156" s="19">
        <f t="shared" si="15"/>
        <v>-3.7297039159503331E-2</v>
      </c>
      <c r="F156" s="15">
        <f t="shared" si="17"/>
        <v>0.24492064472302855</v>
      </c>
      <c r="G156" s="16">
        <f t="shared" si="16"/>
        <v>192.22571428571428</v>
      </c>
    </row>
    <row r="157" spans="1:7" x14ac:dyDescent="0.25">
      <c r="A157">
        <f t="shared" si="14"/>
        <v>151</v>
      </c>
      <c r="B157" t="s">
        <v>16</v>
      </c>
      <c r="C157" s="2">
        <v>45474</v>
      </c>
      <c r="D157" s="17">
        <f>+'[5]IPP-Minería'!D157</f>
        <v>198.18</v>
      </c>
      <c r="E157" s="19">
        <f t="shared" si="15"/>
        <v>-1.6915521603254158E-2</v>
      </c>
      <c r="F157" s="15">
        <f t="shared" si="17"/>
        <v>0.19702826769751147</v>
      </c>
      <c r="G157" s="16">
        <f t="shared" si="16"/>
        <v>195.41142857142859</v>
      </c>
    </row>
    <row r="158" spans="1:7" x14ac:dyDescent="0.25">
      <c r="A158">
        <f t="shared" si="14"/>
        <v>152</v>
      </c>
      <c r="B158" t="s">
        <v>17</v>
      </c>
      <c r="C158" s="2">
        <v>45505</v>
      </c>
      <c r="D158" s="17">
        <f>+'[5]IPP-Minería'!D158</f>
        <v>188.29</v>
      </c>
      <c r="E158" s="19">
        <f t="shared" si="15"/>
        <v>-4.9904127560803424E-2</v>
      </c>
      <c r="F158" s="15">
        <f t="shared" si="17"/>
        <v>0.1031109028062569</v>
      </c>
      <c r="G158" s="16">
        <f t="shared" si="16"/>
        <v>197.09285714285716</v>
      </c>
    </row>
    <row r="159" spans="1:7" x14ac:dyDescent="0.25">
      <c r="A159">
        <f t="shared" si="14"/>
        <v>153</v>
      </c>
      <c r="B159" t="s">
        <v>18</v>
      </c>
      <c r="C159" s="2">
        <v>45536</v>
      </c>
      <c r="D159" s="17">
        <f>+'[5]IPP-Minería'!D159</f>
        <v>193</v>
      </c>
      <c r="E159" s="19">
        <f t="shared" si="15"/>
        <v>2.5014605130384115E-2</v>
      </c>
      <c r="F159" s="15">
        <f t="shared" si="17"/>
        <v>0.10494074540562215</v>
      </c>
      <c r="G159" s="16">
        <f t="shared" si="16"/>
        <v>198.38000000000002</v>
      </c>
    </row>
    <row r="160" spans="1:7" x14ac:dyDescent="0.25">
      <c r="A160">
        <f t="shared" si="14"/>
        <v>154</v>
      </c>
      <c r="B160" t="s">
        <v>19</v>
      </c>
      <c r="C160" s="2">
        <v>45566</v>
      </c>
      <c r="D160" s="17">
        <f>+'[5]IPP-Minería'!D160</f>
        <v>200.94</v>
      </c>
      <c r="E160" s="19">
        <f t="shared" si="15"/>
        <v>4.1139896373056928E-2</v>
      </c>
      <c r="F160" s="15">
        <f t="shared" si="17"/>
        <v>0.14105621805792157</v>
      </c>
      <c r="G160" s="16">
        <f t="shared" si="16"/>
        <v>199.55714285714288</v>
      </c>
    </row>
    <row r="161" spans="1:7" x14ac:dyDescent="0.25">
      <c r="A161">
        <f t="shared" si="14"/>
        <v>155</v>
      </c>
      <c r="B161" t="s">
        <v>20</v>
      </c>
      <c r="C161" s="2">
        <v>45597</v>
      </c>
      <c r="D161" s="17">
        <f>+'[5]IPP-Minería'!D161</f>
        <v>198.65</v>
      </c>
      <c r="E161" s="19">
        <f t="shared" si="15"/>
        <v>-1.1396436747287741E-2</v>
      </c>
      <c r="F161" s="15">
        <f t="shared" si="17"/>
        <v>0.1438360108251282</v>
      </c>
      <c r="G161" s="16">
        <f t="shared" si="16"/>
        <v>198.57857142857145</v>
      </c>
    </row>
    <row r="162" spans="1:7" x14ac:dyDescent="0.25">
      <c r="A162">
        <f t="shared" si="14"/>
        <v>156</v>
      </c>
      <c r="B162" t="s">
        <v>21</v>
      </c>
      <c r="C162" s="2">
        <v>45627</v>
      </c>
      <c r="D162" s="17">
        <f>+'[5]IPP-Minería'!D162</f>
        <v>198</v>
      </c>
      <c r="E162" s="19">
        <f t="shared" si="15"/>
        <v>-3.2720865844449998E-3</v>
      </c>
      <c r="F162" s="15">
        <f t="shared" si="17"/>
        <v>0.12576756879690709</v>
      </c>
      <c r="G162" s="16">
        <f t="shared" si="16"/>
        <v>196.95000000000002</v>
      </c>
    </row>
    <row r="163" spans="1:7" x14ac:dyDescent="0.25">
      <c r="A163">
        <f t="shared" si="14"/>
        <v>157</v>
      </c>
      <c r="B163" t="s">
        <v>11</v>
      </c>
      <c r="C163" s="2">
        <v>45658</v>
      </c>
      <c r="D163" s="17">
        <f>+'[5]IPP-Minería'!D163</f>
        <v>203.09</v>
      </c>
      <c r="E163" s="19">
        <f t="shared" si="15"/>
        <v>2.5707070707070789E-2</v>
      </c>
      <c r="F163" s="15">
        <f t="shared" si="17"/>
        <v>0.15052118740086096</v>
      </c>
      <c r="G163" s="16">
        <f t="shared" si="16"/>
        <v>197.16428571428568</v>
      </c>
    </row>
    <row r="164" spans="1:7" x14ac:dyDescent="0.25">
      <c r="A164">
        <f t="shared" si="14"/>
        <v>158</v>
      </c>
      <c r="B164" t="s">
        <v>22</v>
      </c>
      <c r="C164" s="2">
        <v>45689</v>
      </c>
      <c r="D164" s="17">
        <f>+'[5]IPP-Minería'!D164</f>
        <v>201.45</v>
      </c>
      <c r="E164" s="19">
        <f t="shared" si="15"/>
        <v>-8.07523757939832E-3</v>
      </c>
      <c r="F164" s="15">
        <f t="shared" si="17"/>
        <v>9.4896461764226281E-2</v>
      </c>
      <c r="G164" s="16">
        <f t="shared" si="16"/>
        <v>197.63142857142859</v>
      </c>
    </row>
    <row r="165" spans="1:7" x14ac:dyDescent="0.25">
      <c r="A165">
        <f t="shared" si="14"/>
        <v>159</v>
      </c>
      <c r="B165" t="s">
        <v>12</v>
      </c>
      <c r="C165" s="2">
        <v>45717</v>
      </c>
      <c r="D165" s="17">
        <f>+'[5]IPP-Minería'!D165</f>
        <v>204.43</v>
      </c>
      <c r="E165" s="19">
        <f t="shared" si="15"/>
        <v>1.4792752544055654E-2</v>
      </c>
      <c r="F165" s="15">
        <f t="shared" si="17"/>
        <v>6.0871821484172361E-2</v>
      </c>
      <c r="G165" s="16">
        <f t="shared" si="16"/>
        <v>199.93714285714287</v>
      </c>
    </row>
    <row r="166" spans="1:7" x14ac:dyDescent="0.25">
      <c r="A166">
        <f t="shared" si="14"/>
        <v>160</v>
      </c>
      <c r="B166" t="s">
        <v>13</v>
      </c>
      <c r="C166" s="2">
        <v>45748</v>
      </c>
      <c r="D166" s="17">
        <f>+'[5]IPP-Minería'!D166</f>
        <v>199.92</v>
      </c>
      <c r="E166" s="19">
        <f t="shared" si="15"/>
        <v>-2.2061341290417369E-2</v>
      </c>
      <c r="F166" s="15">
        <f t="shared" si="17"/>
        <v>-2.7153284671532885E-2</v>
      </c>
      <c r="G166" s="16">
        <f t="shared" si="16"/>
        <v>200.92571428571432</v>
      </c>
    </row>
    <row r="167" spans="1:7" x14ac:dyDescent="0.25">
      <c r="A167">
        <f t="shared" si="14"/>
        <v>161</v>
      </c>
      <c r="B167" t="s">
        <v>14</v>
      </c>
      <c r="C167" s="2">
        <v>45778</v>
      </c>
      <c r="D167" s="17">
        <f>+'[5]IPP-Minería'!D167</f>
        <v>0</v>
      </c>
      <c r="E167" s="19">
        <f t="shared" si="15"/>
        <v>-1</v>
      </c>
      <c r="F167" s="15">
        <f t="shared" si="17"/>
        <v>-1</v>
      </c>
      <c r="G167" s="16">
        <f t="shared" si="16"/>
        <v>172.22000000000003</v>
      </c>
    </row>
    <row r="168" spans="1:7" x14ac:dyDescent="0.25">
      <c r="A168">
        <f t="shared" si="14"/>
        <v>162</v>
      </c>
      <c r="B168" t="s">
        <v>15</v>
      </c>
      <c r="C168" s="2">
        <v>45809</v>
      </c>
      <c r="D168" s="17">
        <f>+'[5]IPP-Minería'!D168</f>
        <v>0</v>
      </c>
      <c r="E168" s="19" t="e">
        <f t="shared" si="15"/>
        <v>#DIV/0!</v>
      </c>
      <c r="F168" s="15">
        <f t="shared" si="17"/>
        <v>-1</v>
      </c>
      <c r="G168" s="16">
        <f t="shared" si="16"/>
        <v>143.84142857142857</v>
      </c>
    </row>
    <row r="169" spans="1:7" x14ac:dyDescent="0.25">
      <c r="A169">
        <f t="shared" si="14"/>
        <v>163</v>
      </c>
      <c r="B169" t="s">
        <v>16</v>
      </c>
      <c r="C169" s="2">
        <v>45839</v>
      </c>
      <c r="D169" s="17">
        <f>+'[5]IPP-Minería'!D169</f>
        <v>0</v>
      </c>
      <c r="E169" s="19" t="e">
        <f t="shared" si="15"/>
        <v>#DIV/0!</v>
      </c>
      <c r="F169" s="15">
        <f t="shared" si="17"/>
        <v>-1</v>
      </c>
      <c r="G169" s="16">
        <f t="shared" si="16"/>
        <v>115.55571428571429</v>
      </c>
    </row>
    <row r="170" spans="1:7" x14ac:dyDescent="0.25">
      <c r="A170">
        <f t="shared" si="14"/>
        <v>164</v>
      </c>
      <c r="B170" t="s">
        <v>17</v>
      </c>
      <c r="C170" s="2">
        <v>45870</v>
      </c>
      <c r="D170" s="17">
        <f>+'[5]IPP-Minería'!D170</f>
        <v>0</v>
      </c>
      <c r="E170" s="19" t="e">
        <f t="shared" si="15"/>
        <v>#DIV/0!</v>
      </c>
      <c r="F170" s="15">
        <f t="shared" si="17"/>
        <v>-1</v>
      </c>
      <c r="G170" s="16">
        <f t="shared" si="16"/>
        <v>86.54285714285713</v>
      </c>
    </row>
    <row r="171" spans="1:7" x14ac:dyDescent="0.25">
      <c r="A171">
        <f t="shared" si="14"/>
        <v>165</v>
      </c>
      <c r="B171" t="s">
        <v>18</v>
      </c>
      <c r="C171" s="2">
        <v>45901</v>
      </c>
      <c r="D171" s="17">
        <f>+'[5]IPP-Minería'!D171</f>
        <v>0</v>
      </c>
      <c r="E171" s="19" t="e">
        <f t="shared" si="15"/>
        <v>#DIV/0!</v>
      </c>
      <c r="F171" s="15">
        <f t="shared" si="17"/>
        <v>-1</v>
      </c>
      <c r="G171" s="16">
        <f t="shared" si="16"/>
        <v>57.76428571428572</v>
      </c>
    </row>
    <row r="172" spans="1:7" x14ac:dyDescent="0.25">
      <c r="A172">
        <f t="shared" si="14"/>
        <v>166</v>
      </c>
      <c r="B172" t="s">
        <v>19</v>
      </c>
      <c r="C172" s="2">
        <v>45931</v>
      </c>
      <c r="D172" s="17">
        <f>+'[5]IPP-Minería'!D172</f>
        <v>0</v>
      </c>
      <c r="E172" s="19" t="e">
        <f t="shared" si="15"/>
        <v>#DIV/0!</v>
      </c>
      <c r="F172" s="15">
        <f t="shared" si="17"/>
        <v>-1</v>
      </c>
      <c r="G172" s="16">
        <f t="shared" si="16"/>
        <v>28.56</v>
      </c>
    </row>
    <row r="173" spans="1:7" x14ac:dyDescent="0.25">
      <c r="A173">
        <f t="shared" si="14"/>
        <v>167</v>
      </c>
      <c r="B173" t="s">
        <v>20</v>
      </c>
      <c r="C173" s="2">
        <v>45962</v>
      </c>
      <c r="D173" s="17">
        <f>+'[5]IPP-Minería'!D173</f>
        <v>0</v>
      </c>
      <c r="E173" s="19" t="e">
        <f t="shared" si="15"/>
        <v>#DIV/0!</v>
      </c>
      <c r="F173" s="15">
        <f t="shared" si="17"/>
        <v>-1</v>
      </c>
      <c r="G173" s="16">
        <f t="shared" si="16"/>
        <v>0</v>
      </c>
    </row>
    <row r="174" spans="1:7" x14ac:dyDescent="0.25">
      <c r="A174">
        <f t="shared" si="14"/>
        <v>168</v>
      </c>
      <c r="B174" t="s">
        <v>21</v>
      </c>
      <c r="C174" s="2">
        <v>45992</v>
      </c>
      <c r="D174" s="17">
        <f>+'[5]IPP-Minería'!D174</f>
        <v>0</v>
      </c>
      <c r="E174" s="19" t="e">
        <f t="shared" si="15"/>
        <v>#DIV/0!</v>
      </c>
      <c r="F174" s="15">
        <f t="shared" si="17"/>
        <v>-1</v>
      </c>
      <c r="G174" s="16">
        <f t="shared" si="16"/>
        <v>0</v>
      </c>
    </row>
    <row r="175" spans="1:7" x14ac:dyDescent="0.25">
      <c r="A175">
        <f t="shared" si="14"/>
        <v>169</v>
      </c>
      <c r="B175" t="s">
        <v>11</v>
      </c>
      <c r="C175" s="2">
        <v>46023</v>
      </c>
      <c r="D175" s="17">
        <f>+'[5]IPP-Minería'!D175</f>
        <v>0</v>
      </c>
      <c r="E175" s="19" t="e">
        <f t="shared" si="15"/>
        <v>#DIV/0!</v>
      </c>
      <c r="F175" s="15">
        <f t="shared" si="17"/>
        <v>-1</v>
      </c>
      <c r="G175" s="16">
        <f t="shared" si="16"/>
        <v>0</v>
      </c>
    </row>
    <row r="176" spans="1:7" x14ac:dyDescent="0.25">
      <c r="A176">
        <f t="shared" si="14"/>
        <v>170</v>
      </c>
      <c r="B176" t="s">
        <v>22</v>
      </c>
      <c r="C176" s="2">
        <v>46054</v>
      </c>
      <c r="D176" s="17">
        <f>+'[5]IPP-Minería'!D176</f>
        <v>0</v>
      </c>
      <c r="E176" s="19" t="e">
        <f t="shared" si="15"/>
        <v>#DIV/0!</v>
      </c>
      <c r="F176" s="15">
        <f t="shared" si="17"/>
        <v>-1</v>
      </c>
      <c r="G176" s="16">
        <f t="shared" si="16"/>
        <v>0</v>
      </c>
    </row>
    <row r="177" spans="1:7" x14ac:dyDescent="0.25">
      <c r="A177">
        <f t="shared" si="14"/>
        <v>171</v>
      </c>
      <c r="B177" t="s">
        <v>12</v>
      </c>
      <c r="C177" s="2">
        <v>46082</v>
      </c>
      <c r="D177" s="17">
        <f>+'[5]IPP-Minería'!D177</f>
        <v>0</v>
      </c>
      <c r="E177" s="19" t="e">
        <f t="shared" si="15"/>
        <v>#DIV/0!</v>
      </c>
      <c r="F177" s="15">
        <f t="shared" si="17"/>
        <v>-1</v>
      </c>
      <c r="G177" s="16">
        <f t="shared" si="16"/>
        <v>0</v>
      </c>
    </row>
    <row r="178" spans="1:7" x14ac:dyDescent="0.25">
      <c r="A178">
        <f t="shared" si="14"/>
        <v>172</v>
      </c>
      <c r="B178" t="s">
        <v>13</v>
      </c>
      <c r="C178" s="2">
        <v>46113</v>
      </c>
      <c r="D178" s="17">
        <f>+'[5]IPP-Minería'!D178</f>
        <v>0</v>
      </c>
      <c r="E178" s="19" t="e">
        <f t="shared" si="15"/>
        <v>#DIV/0!</v>
      </c>
      <c r="F178" s="15">
        <f t="shared" si="17"/>
        <v>-1</v>
      </c>
      <c r="G178" s="16">
        <f t="shared" si="16"/>
        <v>0</v>
      </c>
    </row>
    <row r="179" spans="1:7" x14ac:dyDescent="0.25">
      <c r="A179">
        <f t="shared" si="14"/>
        <v>173</v>
      </c>
      <c r="B179" t="s">
        <v>14</v>
      </c>
      <c r="C179" s="2">
        <v>46143</v>
      </c>
      <c r="D179" s="17">
        <f>+'[5]IPP-Minería'!D179</f>
        <v>0</v>
      </c>
      <c r="E179" s="19" t="e">
        <f t="shared" si="15"/>
        <v>#DIV/0!</v>
      </c>
      <c r="F179" s="15" t="e">
        <f t="shared" si="17"/>
        <v>#DIV/0!</v>
      </c>
      <c r="G179" s="16">
        <f t="shared" si="16"/>
        <v>0</v>
      </c>
    </row>
    <row r="180" spans="1:7" x14ac:dyDescent="0.25">
      <c r="A180">
        <f t="shared" si="14"/>
        <v>174</v>
      </c>
      <c r="B180" t="s">
        <v>15</v>
      </c>
      <c r="C180" s="2">
        <v>46174</v>
      </c>
      <c r="D180" s="17">
        <f>+'[5]IPP-Minería'!D180</f>
        <v>0</v>
      </c>
      <c r="E180" s="19" t="e">
        <f t="shared" si="15"/>
        <v>#DIV/0!</v>
      </c>
      <c r="F180" s="15" t="e">
        <f t="shared" si="17"/>
        <v>#DIV/0!</v>
      </c>
      <c r="G180" s="16">
        <f t="shared" si="16"/>
        <v>0</v>
      </c>
    </row>
    <row r="181" spans="1:7" x14ac:dyDescent="0.25">
      <c r="A181">
        <f t="shared" si="14"/>
        <v>175</v>
      </c>
      <c r="B181" t="s">
        <v>16</v>
      </c>
      <c r="C181" s="2">
        <v>46204</v>
      </c>
      <c r="D181" s="17">
        <f>+'[5]IPP-Minería'!D181</f>
        <v>0</v>
      </c>
      <c r="E181" s="19" t="e">
        <f t="shared" si="15"/>
        <v>#DIV/0!</v>
      </c>
      <c r="F181" s="15" t="e">
        <f t="shared" si="17"/>
        <v>#DIV/0!</v>
      </c>
      <c r="G181" s="16">
        <f t="shared" si="16"/>
        <v>0</v>
      </c>
    </row>
    <row r="182" spans="1:7" x14ac:dyDescent="0.25">
      <c r="A182">
        <f t="shared" si="14"/>
        <v>176</v>
      </c>
      <c r="B182" t="s">
        <v>17</v>
      </c>
      <c r="C182" s="2">
        <v>46235</v>
      </c>
      <c r="D182" s="17">
        <f>+'[5]IPP-Minería'!D182</f>
        <v>0</v>
      </c>
      <c r="E182" s="19" t="e">
        <f t="shared" si="15"/>
        <v>#DIV/0!</v>
      </c>
      <c r="F182" s="15" t="e">
        <f t="shared" si="17"/>
        <v>#DIV/0!</v>
      </c>
      <c r="G182" s="16">
        <f t="shared" si="16"/>
        <v>0</v>
      </c>
    </row>
    <row r="183" spans="1:7" x14ac:dyDescent="0.25">
      <c r="A183">
        <f t="shared" si="14"/>
        <v>177</v>
      </c>
      <c r="B183" t="s">
        <v>18</v>
      </c>
      <c r="C183" s="2">
        <v>46266</v>
      </c>
      <c r="D183" s="17">
        <f>+'[5]IPP-Minería'!D183</f>
        <v>0</v>
      </c>
      <c r="E183" s="19" t="e">
        <f t="shared" si="15"/>
        <v>#DIV/0!</v>
      </c>
      <c r="F183" s="15" t="e">
        <f t="shared" si="17"/>
        <v>#DIV/0!</v>
      </c>
      <c r="G183" s="16">
        <f t="shared" si="16"/>
        <v>0</v>
      </c>
    </row>
    <row r="184" spans="1:7" x14ac:dyDescent="0.25">
      <c r="A184">
        <f t="shared" si="14"/>
        <v>178</v>
      </c>
      <c r="B184" t="s">
        <v>19</v>
      </c>
      <c r="C184" s="2">
        <v>46296</v>
      </c>
      <c r="D184" s="17">
        <f>+'[5]IPP-Minería'!D184</f>
        <v>0</v>
      </c>
      <c r="E184" s="19" t="e">
        <f t="shared" si="15"/>
        <v>#DIV/0!</v>
      </c>
      <c r="F184" s="15" t="e">
        <f t="shared" si="17"/>
        <v>#DIV/0!</v>
      </c>
      <c r="G184" s="16">
        <f t="shared" si="16"/>
        <v>0</v>
      </c>
    </row>
    <row r="185" spans="1:7" x14ac:dyDescent="0.25">
      <c r="A185">
        <f t="shared" si="14"/>
        <v>179</v>
      </c>
      <c r="B185" t="s">
        <v>20</v>
      </c>
      <c r="C185" s="2">
        <v>46327</v>
      </c>
      <c r="D185" s="17">
        <f>+'[5]IPP-Minería'!D185</f>
        <v>0</v>
      </c>
      <c r="E185" s="19" t="e">
        <f t="shared" si="15"/>
        <v>#DIV/0!</v>
      </c>
      <c r="F185" s="15" t="e">
        <f t="shared" si="17"/>
        <v>#DIV/0!</v>
      </c>
      <c r="G185" s="16">
        <f t="shared" si="16"/>
        <v>0</v>
      </c>
    </row>
    <row r="186" spans="1:7" x14ac:dyDescent="0.25">
      <c r="A186">
        <f t="shared" si="14"/>
        <v>180</v>
      </c>
      <c r="B186" t="s">
        <v>21</v>
      </c>
      <c r="C186" s="2">
        <v>46357</v>
      </c>
      <c r="D186" s="17">
        <f>+'[5]IPP-Minería'!D186</f>
        <v>0</v>
      </c>
      <c r="E186" s="19" t="e">
        <f t="shared" si="15"/>
        <v>#DIV/0!</v>
      </c>
      <c r="F186" s="15" t="e">
        <f t="shared" si="17"/>
        <v>#DIV/0!</v>
      </c>
      <c r="G186" s="16">
        <f t="shared" si="16"/>
        <v>0</v>
      </c>
    </row>
    <row r="187" spans="1:7" x14ac:dyDescent="0.25">
      <c r="A187">
        <f t="shared" si="14"/>
        <v>181</v>
      </c>
      <c r="B187" t="s">
        <v>11</v>
      </c>
      <c r="C187" s="2">
        <v>46388</v>
      </c>
      <c r="D187" s="17">
        <f>+'[5]IPP-Minería'!D187</f>
        <v>0</v>
      </c>
      <c r="E187" s="19" t="e">
        <f t="shared" si="15"/>
        <v>#DIV/0!</v>
      </c>
      <c r="F187" s="15" t="e">
        <f t="shared" si="17"/>
        <v>#DIV/0!</v>
      </c>
      <c r="G187" s="16">
        <f t="shared" si="16"/>
        <v>0</v>
      </c>
    </row>
    <row r="188" spans="1:7" x14ac:dyDescent="0.25">
      <c r="A188">
        <f t="shared" si="14"/>
        <v>182</v>
      </c>
      <c r="B188" t="s">
        <v>22</v>
      </c>
      <c r="C188" s="2">
        <v>46419</v>
      </c>
      <c r="D188" s="17">
        <f>+'[5]IPP-Minería'!D188</f>
        <v>0</v>
      </c>
      <c r="E188" s="19" t="e">
        <f t="shared" si="15"/>
        <v>#DIV/0!</v>
      </c>
      <c r="F188" s="15" t="e">
        <f t="shared" si="17"/>
        <v>#DIV/0!</v>
      </c>
      <c r="G188" s="16">
        <f t="shared" si="16"/>
        <v>0</v>
      </c>
    </row>
    <row r="189" spans="1:7" x14ac:dyDescent="0.25">
      <c r="A189">
        <f t="shared" si="14"/>
        <v>183</v>
      </c>
      <c r="B189" t="s">
        <v>12</v>
      </c>
      <c r="C189" s="2">
        <v>46447</v>
      </c>
      <c r="D189" s="17">
        <f>+'[5]IPP-Minería'!D189</f>
        <v>0</v>
      </c>
      <c r="E189" s="19" t="e">
        <f t="shared" si="15"/>
        <v>#DIV/0!</v>
      </c>
      <c r="F189" s="15" t="e">
        <f t="shared" si="17"/>
        <v>#DIV/0!</v>
      </c>
      <c r="G189" s="16">
        <f t="shared" si="16"/>
        <v>0</v>
      </c>
    </row>
    <row r="190" spans="1:7" x14ac:dyDescent="0.25">
      <c r="A190">
        <f t="shared" si="14"/>
        <v>184</v>
      </c>
      <c r="B190" t="s">
        <v>13</v>
      </c>
      <c r="C190" s="2">
        <v>46478</v>
      </c>
      <c r="D190" s="17">
        <f>+'[5]IPP-Minería'!D190</f>
        <v>0</v>
      </c>
      <c r="E190" s="19" t="e">
        <f t="shared" si="15"/>
        <v>#DIV/0!</v>
      </c>
      <c r="F190" s="15" t="e">
        <f t="shared" si="17"/>
        <v>#DIV/0!</v>
      </c>
      <c r="G190" s="16">
        <f t="shared" si="16"/>
        <v>0</v>
      </c>
    </row>
    <row r="191" spans="1:7" x14ac:dyDescent="0.25">
      <c r="A191">
        <f t="shared" si="14"/>
        <v>185</v>
      </c>
      <c r="B191" t="s">
        <v>14</v>
      </c>
      <c r="C191" s="2">
        <v>46508</v>
      </c>
      <c r="D191" s="17">
        <f>+'[5]IPP-Minería'!D191</f>
        <v>0</v>
      </c>
      <c r="E191" s="19" t="e">
        <f t="shared" si="15"/>
        <v>#DIV/0!</v>
      </c>
      <c r="F191" s="15" t="e">
        <f t="shared" si="17"/>
        <v>#DIV/0!</v>
      </c>
      <c r="G191" s="16">
        <f t="shared" si="16"/>
        <v>0</v>
      </c>
    </row>
    <row r="192" spans="1:7" x14ac:dyDescent="0.25">
      <c r="A192">
        <f t="shared" si="14"/>
        <v>186</v>
      </c>
      <c r="B192" t="s">
        <v>15</v>
      </c>
      <c r="C192" s="2">
        <v>46539</v>
      </c>
      <c r="D192" s="17">
        <f>+'[5]IPP-Minería'!D192</f>
        <v>0</v>
      </c>
      <c r="E192" s="19" t="e">
        <f t="shared" si="15"/>
        <v>#DIV/0!</v>
      </c>
      <c r="F192" s="15" t="e">
        <f t="shared" si="17"/>
        <v>#DIV/0!</v>
      </c>
      <c r="G192" s="16">
        <f t="shared" si="16"/>
        <v>0</v>
      </c>
    </row>
    <row r="193" spans="1:7" x14ac:dyDescent="0.25">
      <c r="A193">
        <f t="shared" si="14"/>
        <v>187</v>
      </c>
      <c r="B193" t="s">
        <v>16</v>
      </c>
      <c r="C193" s="2">
        <v>46569</v>
      </c>
      <c r="D193" s="17">
        <f>+'[5]IPP-Minería'!D193</f>
        <v>0</v>
      </c>
      <c r="E193" s="19" t="e">
        <f t="shared" si="15"/>
        <v>#DIV/0!</v>
      </c>
      <c r="F193" s="15" t="e">
        <f t="shared" si="17"/>
        <v>#DIV/0!</v>
      </c>
      <c r="G193" s="16">
        <f t="shared" si="16"/>
        <v>0</v>
      </c>
    </row>
    <row r="194" spans="1:7" x14ac:dyDescent="0.25">
      <c r="A194">
        <f t="shared" si="14"/>
        <v>188</v>
      </c>
      <c r="B194" t="s">
        <v>17</v>
      </c>
      <c r="C194" s="2">
        <v>46600</v>
      </c>
      <c r="D194" s="17">
        <f>+'[5]IPP-Minería'!D194</f>
        <v>0</v>
      </c>
      <c r="E194" s="19" t="e">
        <f t="shared" si="15"/>
        <v>#DIV/0!</v>
      </c>
      <c r="F194" s="15" t="e">
        <f t="shared" si="17"/>
        <v>#DIV/0!</v>
      </c>
      <c r="G194" s="16">
        <f t="shared" si="16"/>
        <v>0</v>
      </c>
    </row>
    <row r="195" spans="1:7" x14ac:dyDescent="0.25">
      <c r="A195">
        <f t="shared" si="14"/>
        <v>189</v>
      </c>
      <c r="B195" t="s">
        <v>18</v>
      </c>
      <c r="C195" s="2">
        <v>46631</v>
      </c>
      <c r="D195" s="17">
        <f>+'[5]IPP-Minería'!D195</f>
        <v>0</v>
      </c>
      <c r="E195" s="19" t="e">
        <f t="shared" si="15"/>
        <v>#DIV/0!</v>
      </c>
      <c r="F195" s="15" t="e">
        <f t="shared" si="17"/>
        <v>#DIV/0!</v>
      </c>
      <c r="G195" s="16">
        <f t="shared" si="16"/>
        <v>0</v>
      </c>
    </row>
    <row r="196" spans="1:7" x14ac:dyDescent="0.25">
      <c r="A196">
        <f t="shared" si="14"/>
        <v>190</v>
      </c>
      <c r="B196" t="s">
        <v>19</v>
      </c>
      <c r="C196" s="2">
        <v>46661</v>
      </c>
      <c r="D196" s="17">
        <f>+'[5]IPP-Minería'!D196</f>
        <v>0</v>
      </c>
      <c r="E196" s="19" t="e">
        <f t="shared" si="15"/>
        <v>#DIV/0!</v>
      </c>
      <c r="F196" s="15" t="e">
        <f t="shared" si="17"/>
        <v>#DIV/0!</v>
      </c>
      <c r="G196" s="16">
        <f t="shared" si="16"/>
        <v>0</v>
      </c>
    </row>
    <row r="197" spans="1:7" x14ac:dyDescent="0.25">
      <c r="A197">
        <f t="shared" si="14"/>
        <v>191</v>
      </c>
      <c r="B197" t="s">
        <v>20</v>
      </c>
      <c r="C197" s="2">
        <v>46692</v>
      </c>
      <c r="D197" s="17">
        <f>+'[5]IPP-Minería'!D197</f>
        <v>0</v>
      </c>
      <c r="E197" s="19" t="e">
        <f t="shared" si="15"/>
        <v>#DIV/0!</v>
      </c>
      <c r="F197" s="15" t="e">
        <f t="shared" si="17"/>
        <v>#DIV/0!</v>
      </c>
      <c r="G197" s="16">
        <f t="shared" si="16"/>
        <v>0</v>
      </c>
    </row>
    <row r="198" spans="1:7" x14ac:dyDescent="0.25">
      <c r="A198">
        <f t="shared" si="14"/>
        <v>192</v>
      </c>
      <c r="B198" t="s">
        <v>21</v>
      </c>
      <c r="C198" s="2">
        <v>46722</v>
      </c>
      <c r="D198" s="17">
        <f>+'[5]IPP-Minería'!D198</f>
        <v>0</v>
      </c>
      <c r="E198" s="19" t="e">
        <f t="shared" si="15"/>
        <v>#DIV/0!</v>
      </c>
      <c r="F198" s="15" t="e">
        <f t="shared" si="17"/>
        <v>#DIV/0!</v>
      </c>
      <c r="G198" s="16">
        <f t="shared" si="16"/>
        <v>0</v>
      </c>
    </row>
    <row r="199" spans="1:7" x14ac:dyDescent="0.25">
      <c r="A199">
        <f t="shared" si="14"/>
        <v>193</v>
      </c>
      <c r="B199" t="s">
        <v>11</v>
      </c>
      <c r="C199" s="2">
        <v>46753</v>
      </c>
      <c r="D199" s="17">
        <f>+'[5]IPP-Minería'!D199</f>
        <v>0</v>
      </c>
      <c r="E199" s="19" t="e">
        <f t="shared" si="15"/>
        <v>#DIV/0!</v>
      </c>
      <c r="F199" s="15" t="e">
        <f t="shared" si="17"/>
        <v>#DIV/0!</v>
      </c>
      <c r="G199" s="16">
        <f t="shared" si="16"/>
        <v>0</v>
      </c>
    </row>
    <row r="200" spans="1:7" x14ac:dyDescent="0.25">
      <c r="A200">
        <f t="shared" si="14"/>
        <v>194</v>
      </c>
      <c r="B200" t="s">
        <v>22</v>
      </c>
      <c r="C200" s="2">
        <v>46784</v>
      </c>
      <c r="D200" s="17">
        <f>+'[5]IPP-Minería'!D200</f>
        <v>0</v>
      </c>
      <c r="E200" s="19" t="e">
        <f t="shared" si="15"/>
        <v>#DIV/0!</v>
      </c>
      <c r="F200" s="15" t="e">
        <f t="shared" si="17"/>
        <v>#DIV/0!</v>
      </c>
      <c r="G200" s="16">
        <f t="shared" si="16"/>
        <v>0</v>
      </c>
    </row>
    <row r="201" spans="1:7" x14ac:dyDescent="0.25">
      <c r="A201">
        <f t="shared" ref="A201:A234" si="18">+A200+1</f>
        <v>195</v>
      </c>
      <c r="B201" t="s">
        <v>12</v>
      </c>
      <c r="C201" s="2">
        <v>46813</v>
      </c>
      <c r="D201" s="17">
        <f>+'[5]IPP-Minería'!D201</f>
        <v>0</v>
      </c>
      <c r="E201" s="19" t="e">
        <f t="shared" ref="E201:E234" si="19">+D201/D200-1</f>
        <v>#DIV/0!</v>
      </c>
      <c r="F201" s="15" t="e">
        <f t="shared" si="17"/>
        <v>#DIV/0!</v>
      </c>
      <c r="G201" s="16">
        <f t="shared" si="16"/>
        <v>0</v>
      </c>
    </row>
    <row r="202" spans="1:7" x14ac:dyDescent="0.25">
      <c r="A202">
        <f t="shared" si="18"/>
        <v>196</v>
      </c>
      <c r="B202" t="s">
        <v>13</v>
      </c>
      <c r="C202" s="2">
        <v>46844</v>
      </c>
      <c r="D202" s="17">
        <f>+'[5]IPP-Minería'!D202</f>
        <v>0</v>
      </c>
      <c r="E202" s="19" t="e">
        <f t="shared" si="19"/>
        <v>#DIV/0!</v>
      </c>
      <c r="F202" s="15" t="e">
        <f t="shared" si="17"/>
        <v>#DIV/0!</v>
      </c>
      <c r="G202" s="16">
        <f t="shared" si="16"/>
        <v>0</v>
      </c>
    </row>
    <row r="203" spans="1:7" x14ac:dyDescent="0.25">
      <c r="A203">
        <f t="shared" si="18"/>
        <v>197</v>
      </c>
      <c r="B203" t="s">
        <v>14</v>
      </c>
      <c r="C203" s="2">
        <v>46874</v>
      </c>
      <c r="D203" s="17">
        <f>+'[5]IPP-Minería'!D203</f>
        <v>0</v>
      </c>
      <c r="E203" s="19" t="e">
        <f t="shared" si="19"/>
        <v>#DIV/0!</v>
      </c>
      <c r="F203" s="15" t="e">
        <f t="shared" si="17"/>
        <v>#DIV/0!</v>
      </c>
      <c r="G203" s="16">
        <f t="shared" si="16"/>
        <v>0</v>
      </c>
    </row>
    <row r="204" spans="1:7" x14ac:dyDescent="0.25">
      <c r="A204">
        <f t="shared" si="18"/>
        <v>198</v>
      </c>
      <c r="B204" t="s">
        <v>15</v>
      </c>
      <c r="C204" s="2">
        <v>46905</v>
      </c>
      <c r="D204" s="17">
        <f>+'[5]IPP-Minería'!D204</f>
        <v>0</v>
      </c>
      <c r="E204" s="19" t="e">
        <f t="shared" si="19"/>
        <v>#DIV/0!</v>
      </c>
      <c r="F204" s="15" t="e">
        <f t="shared" si="17"/>
        <v>#DIV/0!</v>
      </c>
      <c r="G204" s="16">
        <f t="shared" si="16"/>
        <v>0</v>
      </c>
    </row>
    <row r="205" spans="1:7" x14ac:dyDescent="0.25">
      <c r="A205">
        <f t="shared" si="18"/>
        <v>199</v>
      </c>
      <c r="B205" t="s">
        <v>16</v>
      </c>
      <c r="C205" s="2">
        <v>46935</v>
      </c>
      <c r="D205" s="17">
        <f>+'[5]IPP-Minería'!D205</f>
        <v>0</v>
      </c>
      <c r="E205" s="19" t="e">
        <f t="shared" si="19"/>
        <v>#DIV/0!</v>
      </c>
      <c r="F205" s="15" t="e">
        <f t="shared" si="17"/>
        <v>#DIV/0!</v>
      </c>
      <c r="G205" s="16">
        <f t="shared" si="16"/>
        <v>0</v>
      </c>
    </row>
    <row r="206" spans="1:7" x14ac:dyDescent="0.25">
      <c r="A206">
        <f t="shared" si="18"/>
        <v>200</v>
      </c>
      <c r="B206" t="s">
        <v>17</v>
      </c>
      <c r="C206" s="2">
        <v>46966</v>
      </c>
      <c r="D206" s="17">
        <f>+'[5]IPP-Minería'!D206</f>
        <v>0</v>
      </c>
      <c r="E206" s="19" t="e">
        <f t="shared" si="19"/>
        <v>#DIV/0!</v>
      </c>
      <c r="F206" s="15" t="e">
        <f t="shared" si="17"/>
        <v>#DIV/0!</v>
      </c>
      <c r="G206" s="16">
        <f t="shared" ref="G206:G234" si="20">+AVERAGE(D200:D206)</f>
        <v>0</v>
      </c>
    </row>
    <row r="207" spans="1:7" x14ac:dyDescent="0.25">
      <c r="A207">
        <f t="shared" si="18"/>
        <v>201</v>
      </c>
      <c r="B207" t="s">
        <v>18</v>
      </c>
      <c r="C207" s="2">
        <v>46997</v>
      </c>
      <c r="D207" s="17">
        <f>+'[5]IPP-Minería'!D207</f>
        <v>0</v>
      </c>
      <c r="E207" s="19" t="e">
        <f t="shared" si="19"/>
        <v>#DIV/0!</v>
      </c>
      <c r="F207" s="15" t="e">
        <f t="shared" si="17"/>
        <v>#DIV/0!</v>
      </c>
      <c r="G207" s="16">
        <f t="shared" si="20"/>
        <v>0</v>
      </c>
    </row>
    <row r="208" spans="1:7" x14ac:dyDescent="0.25">
      <c r="A208">
        <f t="shared" si="18"/>
        <v>202</v>
      </c>
      <c r="B208" t="s">
        <v>19</v>
      </c>
      <c r="C208" s="2">
        <v>47027</v>
      </c>
      <c r="D208" s="17">
        <f>+'[5]IPP-Minería'!D208</f>
        <v>0</v>
      </c>
      <c r="E208" s="19" t="e">
        <f t="shared" si="19"/>
        <v>#DIV/0!</v>
      </c>
      <c r="F208" s="15" t="e">
        <f t="shared" si="17"/>
        <v>#DIV/0!</v>
      </c>
      <c r="G208" s="16">
        <f t="shared" si="20"/>
        <v>0</v>
      </c>
    </row>
    <row r="209" spans="1:7" x14ac:dyDescent="0.25">
      <c r="A209">
        <f t="shared" si="18"/>
        <v>203</v>
      </c>
      <c r="B209" t="s">
        <v>20</v>
      </c>
      <c r="C209" s="2">
        <v>47058</v>
      </c>
      <c r="D209" s="17">
        <f>+'[5]IPP-Minería'!D209</f>
        <v>0</v>
      </c>
      <c r="E209" s="19" t="e">
        <f t="shared" si="19"/>
        <v>#DIV/0!</v>
      </c>
      <c r="F209" s="15" t="e">
        <f t="shared" si="17"/>
        <v>#DIV/0!</v>
      </c>
      <c r="G209" s="16">
        <f t="shared" si="20"/>
        <v>0</v>
      </c>
    </row>
    <row r="210" spans="1:7" x14ac:dyDescent="0.25">
      <c r="A210">
        <f t="shared" si="18"/>
        <v>204</v>
      </c>
      <c r="B210" t="s">
        <v>21</v>
      </c>
      <c r="C210" s="2">
        <v>47088</v>
      </c>
      <c r="D210" s="17">
        <f>+'[5]IPP-Minería'!D210</f>
        <v>0</v>
      </c>
      <c r="E210" s="19" t="e">
        <f t="shared" si="19"/>
        <v>#DIV/0!</v>
      </c>
      <c r="F210" s="15" t="e">
        <f t="shared" si="17"/>
        <v>#DIV/0!</v>
      </c>
      <c r="G210" s="16">
        <f t="shared" si="20"/>
        <v>0</v>
      </c>
    </row>
    <row r="211" spans="1:7" x14ac:dyDescent="0.25">
      <c r="A211">
        <f t="shared" si="18"/>
        <v>205</v>
      </c>
      <c r="B211" t="s">
        <v>11</v>
      </c>
      <c r="C211" s="2">
        <v>47119</v>
      </c>
      <c r="D211" s="17">
        <f>+'[5]IPP-Minería'!D211</f>
        <v>0</v>
      </c>
      <c r="E211" s="19" t="e">
        <f t="shared" si="19"/>
        <v>#DIV/0!</v>
      </c>
      <c r="F211" s="15" t="e">
        <f t="shared" ref="F211:F234" si="21">+D211/D199-1</f>
        <v>#DIV/0!</v>
      </c>
      <c r="G211" s="16">
        <f t="shared" si="20"/>
        <v>0</v>
      </c>
    </row>
    <row r="212" spans="1:7" x14ac:dyDescent="0.25">
      <c r="A212">
        <f t="shared" si="18"/>
        <v>206</v>
      </c>
      <c r="B212" t="s">
        <v>22</v>
      </c>
      <c r="C212" s="2">
        <v>47150</v>
      </c>
      <c r="D212" s="17">
        <f>+'[5]IPP-Minería'!D212</f>
        <v>0</v>
      </c>
      <c r="E212" s="19" t="e">
        <f t="shared" si="19"/>
        <v>#DIV/0!</v>
      </c>
      <c r="F212" s="15" t="e">
        <f t="shared" si="21"/>
        <v>#DIV/0!</v>
      </c>
      <c r="G212" s="16">
        <f t="shared" si="20"/>
        <v>0</v>
      </c>
    </row>
    <row r="213" spans="1:7" x14ac:dyDescent="0.25">
      <c r="A213">
        <f t="shared" si="18"/>
        <v>207</v>
      </c>
      <c r="B213" t="s">
        <v>12</v>
      </c>
      <c r="C213" s="2">
        <v>47178</v>
      </c>
      <c r="D213" s="17">
        <f>+'[5]IPP-Minería'!D213</f>
        <v>0</v>
      </c>
      <c r="E213" s="19" t="e">
        <f t="shared" si="19"/>
        <v>#DIV/0!</v>
      </c>
      <c r="F213" s="15" t="e">
        <f t="shared" si="21"/>
        <v>#DIV/0!</v>
      </c>
      <c r="G213" s="16">
        <f t="shared" si="20"/>
        <v>0</v>
      </c>
    </row>
    <row r="214" spans="1:7" x14ac:dyDescent="0.25">
      <c r="A214">
        <f t="shared" si="18"/>
        <v>208</v>
      </c>
      <c r="B214" t="s">
        <v>13</v>
      </c>
      <c r="C214" s="2">
        <v>47209</v>
      </c>
      <c r="D214" s="17">
        <f>+'[5]IPP-Minería'!D214</f>
        <v>0</v>
      </c>
      <c r="E214" s="19" t="e">
        <f t="shared" si="19"/>
        <v>#DIV/0!</v>
      </c>
      <c r="F214" s="15" t="e">
        <f t="shared" si="21"/>
        <v>#DIV/0!</v>
      </c>
      <c r="G214" s="16">
        <f t="shared" si="20"/>
        <v>0</v>
      </c>
    </row>
    <row r="215" spans="1:7" x14ac:dyDescent="0.25">
      <c r="A215">
        <f t="shared" si="18"/>
        <v>209</v>
      </c>
      <c r="B215" t="s">
        <v>14</v>
      </c>
      <c r="C215" s="2">
        <v>47239</v>
      </c>
      <c r="D215" s="17">
        <f>+'[5]IPP-Minería'!D215</f>
        <v>0</v>
      </c>
      <c r="E215" s="19" t="e">
        <f t="shared" si="19"/>
        <v>#DIV/0!</v>
      </c>
      <c r="F215" s="15" t="e">
        <f t="shared" si="21"/>
        <v>#DIV/0!</v>
      </c>
      <c r="G215" s="16">
        <f t="shared" si="20"/>
        <v>0</v>
      </c>
    </row>
    <row r="216" spans="1:7" x14ac:dyDescent="0.25">
      <c r="A216">
        <f t="shared" si="18"/>
        <v>210</v>
      </c>
      <c r="B216" t="s">
        <v>15</v>
      </c>
      <c r="C216" s="2">
        <v>47270</v>
      </c>
      <c r="D216" s="17">
        <f>+'[5]IPP-Minería'!D216</f>
        <v>0</v>
      </c>
      <c r="E216" s="19" t="e">
        <f t="shared" si="19"/>
        <v>#DIV/0!</v>
      </c>
      <c r="F216" s="15" t="e">
        <f t="shared" si="21"/>
        <v>#DIV/0!</v>
      </c>
      <c r="G216" s="16">
        <f t="shared" si="20"/>
        <v>0</v>
      </c>
    </row>
    <row r="217" spans="1:7" x14ac:dyDescent="0.25">
      <c r="A217">
        <f t="shared" si="18"/>
        <v>211</v>
      </c>
      <c r="B217" t="s">
        <v>16</v>
      </c>
      <c r="C217" s="2">
        <v>47300</v>
      </c>
      <c r="D217" s="17">
        <f>+'[5]IPP-Minería'!D217</f>
        <v>0</v>
      </c>
      <c r="E217" s="19" t="e">
        <f t="shared" si="19"/>
        <v>#DIV/0!</v>
      </c>
      <c r="F217" s="15" t="e">
        <f t="shared" si="21"/>
        <v>#DIV/0!</v>
      </c>
      <c r="G217" s="16">
        <f t="shared" si="20"/>
        <v>0</v>
      </c>
    </row>
    <row r="218" spans="1:7" x14ac:dyDescent="0.25">
      <c r="A218">
        <f t="shared" si="18"/>
        <v>212</v>
      </c>
      <c r="B218" t="s">
        <v>17</v>
      </c>
      <c r="C218" s="2">
        <v>47331</v>
      </c>
      <c r="D218" s="17">
        <f>+'[5]IPP-Minería'!D218</f>
        <v>0</v>
      </c>
      <c r="E218" s="19" t="e">
        <f t="shared" si="19"/>
        <v>#DIV/0!</v>
      </c>
      <c r="F218" s="15" t="e">
        <f t="shared" si="21"/>
        <v>#DIV/0!</v>
      </c>
      <c r="G218" s="16">
        <f t="shared" si="20"/>
        <v>0</v>
      </c>
    </row>
    <row r="219" spans="1:7" x14ac:dyDescent="0.25">
      <c r="A219">
        <f t="shared" si="18"/>
        <v>213</v>
      </c>
      <c r="B219" t="s">
        <v>18</v>
      </c>
      <c r="C219" s="2">
        <v>47362</v>
      </c>
      <c r="D219" s="17">
        <f>+'[5]IPP-Minería'!D219</f>
        <v>0</v>
      </c>
      <c r="E219" s="19" t="e">
        <f t="shared" si="19"/>
        <v>#DIV/0!</v>
      </c>
      <c r="F219" s="15" t="e">
        <f t="shared" si="21"/>
        <v>#DIV/0!</v>
      </c>
      <c r="G219" s="16">
        <f t="shared" si="20"/>
        <v>0</v>
      </c>
    </row>
    <row r="220" spans="1:7" x14ac:dyDescent="0.25">
      <c r="A220">
        <f t="shared" si="18"/>
        <v>214</v>
      </c>
      <c r="B220" t="s">
        <v>19</v>
      </c>
      <c r="C220" s="2">
        <v>47392</v>
      </c>
      <c r="D220" s="17">
        <f>+'[5]IPP-Minería'!D220</f>
        <v>0</v>
      </c>
      <c r="E220" s="19" t="e">
        <f t="shared" si="19"/>
        <v>#DIV/0!</v>
      </c>
      <c r="F220" s="15" t="e">
        <f t="shared" si="21"/>
        <v>#DIV/0!</v>
      </c>
      <c r="G220" s="16">
        <f t="shared" si="20"/>
        <v>0</v>
      </c>
    </row>
    <row r="221" spans="1:7" x14ac:dyDescent="0.25">
      <c r="A221">
        <f t="shared" si="18"/>
        <v>215</v>
      </c>
      <c r="B221" t="s">
        <v>20</v>
      </c>
      <c r="C221" s="2">
        <v>47423</v>
      </c>
      <c r="D221" s="17">
        <f>+'[5]IPP-Minería'!D221</f>
        <v>0</v>
      </c>
      <c r="E221" s="19" t="e">
        <f t="shared" si="19"/>
        <v>#DIV/0!</v>
      </c>
      <c r="F221" s="15" t="e">
        <f t="shared" si="21"/>
        <v>#DIV/0!</v>
      </c>
      <c r="G221" s="16">
        <f t="shared" si="20"/>
        <v>0</v>
      </c>
    </row>
    <row r="222" spans="1:7" x14ac:dyDescent="0.25">
      <c r="A222">
        <f t="shared" si="18"/>
        <v>216</v>
      </c>
      <c r="B222" t="s">
        <v>21</v>
      </c>
      <c r="C222" s="2">
        <v>47453</v>
      </c>
      <c r="D222" s="17">
        <f>+'[5]IPP-Minería'!D222</f>
        <v>0</v>
      </c>
      <c r="E222" s="19" t="e">
        <f t="shared" si="19"/>
        <v>#DIV/0!</v>
      </c>
      <c r="F222" s="15" t="e">
        <f t="shared" si="21"/>
        <v>#DIV/0!</v>
      </c>
      <c r="G222" s="16">
        <f t="shared" si="20"/>
        <v>0</v>
      </c>
    </row>
    <row r="223" spans="1:7" x14ac:dyDescent="0.25">
      <c r="A223">
        <f t="shared" si="18"/>
        <v>217</v>
      </c>
      <c r="B223" t="s">
        <v>11</v>
      </c>
      <c r="C223" s="2">
        <v>47484</v>
      </c>
      <c r="D223" s="17">
        <f>+'[5]IPP-Minería'!D223</f>
        <v>0</v>
      </c>
      <c r="E223" s="19" t="e">
        <f t="shared" si="19"/>
        <v>#DIV/0!</v>
      </c>
      <c r="F223" s="15" t="e">
        <f t="shared" si="21"/>
        <v>#DIV/0!</v>
      </c>
      <c r="G223" s="16">
        <f t="shared" si="20"/>
        <v>0</v>
      </c>
    </row>
    <row r="224" spans="1:7" x14ac:dyDescent="0.25">
      <c r="A224">
        <f t="shared" si="18"/>
        <v>218</v>
      </c>
      <c r="B224" t="s">
        <v>22</v>
      </c>
      <c r="C224" s="2">
        <v>47515</v>
      </c>
      <c r="D224" s="17">
        <f>+'[5]IPP-Minería'!D224</f>
        <v>0</v>
      </c>
      <c r="E224" s="19" t="e">
        <f t="shared" si="19"/>
        <v>#DIV/0!</v>
      </c>
      <c r="F224" s="15" t="e">
        <f t="shared" si="21"/>
        <v>#DIV/0!</v>
      </c>
      <c r="G224" s="16">
        <f t="shared" si="20"/>
        <v>0</v>
      </c>
    </row>
    <row r="225" spans="1:7" x14ac:dyDescent="0.25">
      <c r="A225">
        <f t="shared" si="18"/>
        <v>219</v>
      </c>
      <c r="B225" t="s">
        <v>12</v>
      </c>
      <c r="C225" s="2">
        <v>47543</v>
      </c>
      <c r="D225" s="17">
        <f>+'[5]IPP-Minería'!D225</f>
        <v>0</v>
      </c>
      <c r="E225" s="19" t="e">
        <f t="shared" si="19"/>
        <v>#DIV/0!</v>
      </c>
      <c r="F225" s="15" t="e">
        <f t="shared" si="21"/>
        <v>#DIV/0!</v>
      </c>
      <c r="G225" s="16">
        <f t="shared" si="20"/>
        <v>0</v>
      </c>
    </row>
    <row r="226" spans="1:7" x14ac:dyDescent="0.25">
      <c r="A226">
        <f t="shared" si="18"/>
        <v>220</v>
      </c>
      <c r="B226" t="s">
        <v>13</v>
      </c>
      <c r="C226" s="2">
        <v>47574</v>
      </c>
      <c r="D226" s="17">
        <f>+'[5]IPP-Minería'!D226</f>
        <v>0</v>
      </c>
      <c r="E226" s="19" t="e">
        <f t="shared" si="19"/>
        <v>#DIV/0!</v>
      </c>
      <c r="F226" s="15" t="e">
        <f t="shared" si="21"/>
        <v>#DIV/0!</v>
      </c>
      <c r="G226" s="16">
        <f t="shared" si="20"/>
        <v>0</v>
      </c>
    </row>
    <row r="227" spans="1:7" x14ac:dyDescent="0.25">
      <c r="A227">
        <f t="shared" si="18"/>
        <v>221</v>
      </c>
      <c r="B227" t="s">
        <v>14</v>
      </c>
      <c r="C227" s="2">
        <v>47604</v>
      </c>
      <c r="D227" s="17">
        <f>+'[5]IPP-Minería'!D227</f>
        <v>0</v>
      </c>
      <c r="E227" s="19" t="e">
        <f t="shared" si="19"/>
        <v>#DIV/0!</v>
      </c>
      <c r="F227" s="15" t="e">
        <f t="shared" si="21"/>
        <v>#DIV/0!</v>
      </c>
      <c r="G227" s="16">
        <f t="shared" si="20"/>
        <v>0</v>
      </c>
    </row>
    <row r="228" spans="1:7" x14ac:dyDescent="0.25">
      <c r="A228">
        <f t="shared" si="18"/>
        <v>222</v>
      </c>
      <c r="B228" t="s">
        <v>15</v>
      </c>
      <c r="C228" s="2">
        <v>47635</v>
      </c>
      <c r="D228" s="17">
        <f>+'[5]IPP-Minería'!D228</f>
        <v>0</v>
      </c>
      <c r="E228" s="19" t="e">
        <f t="shared" si="19"/>
        <v>#DIV/0!</v>
      </c>
      <c r="F228" s="15" t="e">
        <f t="shared" si="21"/>
        <v>#DIV/0!</v>
      </c>
      <c r="G228" s="16">
        <f t="shared" si="20"/>
        <v>0</v>
      </c>
    </row>
    <row r="229" spans="1:7" x14ac:dyDescent="0.25">
      <c r="A229">
        <f t="shared" si="18"/>
        <v>223</v>
      </c>
      <c r="B229" t="s">
        <v>16</v>
      </c>
      <c r="C229" s="2">
        <v>47665</v>
      </c>
      <c r="D229" s="17">
        <f>+'[5]IPP-Minería'!D229</f>
        <v>0</v>
      </c>
      <c r="E229" s="19" t="e">
        <f t="shared" si="19"/>
        <v>#DIV/0!</v>
      </c>
      <c r="F229" s="15" t="e">
        <f t="shared" si="21"/>
        <v>#DIV/0!</v>
      </c>
      <c r="G229" s="16">
        <f t="shared" si="20"/>
        <v>0</v>
      </c>
    </row>
    <row r="230" spans="1:7" x14ac:dyDescent="0.25">
      <c r="A230">
        <f t="shared" si="18"/>
        <v>224</v>
      </c>
      <c r="B230" t="s">
        <v>17</v>
      </c>
      <c r="C230" s="2">
        <v>47696</v>
      </c>
      <c r="D230" s="17">
        <f>+'[5]IPP-Minería'!D230</f>
        <v>0</v>
      </c>
      <c r="E230" s="19" t="e">
        <f t="shared" si="19"/>
        <v>#DIV/0!</v>
      </c>
      <c r="F230" s="15" t="e">
        <f t="shared" si="21"/>
        <v>#DIV/0!</v>
      </c>
      <c r="G230" s="16">
        <f t="shared" si="20"/>
        <v>0</v>
      </c>
    </row>
    <row r="231" spans="1:7" x14ac:dyDescent="0.25">
      <c r="A231">
        <f t="shared" si="18"/>
        <v>225</v>
      </c>
      <c r="B231" t="s">
        <v>18</v>
      </c>
      <c r="C231" s="2">
        <v>47727</v>
      </c>
      <c r="D231" s="17">
        <f>+'[5]IPP-Minería'!D231</f>
        <v>0</v>
      </c>
      <c r="E231" s="19" t="e">
        <f t="shared" si="19"/>
        <v>#DIV/0!</v>
      </c>
      <c r="F231" s="15" t="e">
        <f t="shared" si="21"/>
        <v>#DIV/0!</v>
      </c>
      <c r="G231" s="16">
        <f t="shared" si="20"/>
        <v>0</v>
      </c>
    </row>
    <row r="232" spans="1:7" x14ac:dyDescent="0.25">
      <c r="A232">
        <f t="shared" si="18"/>
        <v>226</v>
      </c>
      <c r="B232" t="s">
        <v>19</v>
      </c>
      <c r="C232" s="2">
        <v>47757</v>
      </c>
      <c r="D232" s="17">
        <f>+'[5]IPP-Minería'!D232</f>
        <v>0</v>
      </c>
      <c r="E232" s="19" t="e">
        <f t="shared" si="19"/>
        <v>#DIV/0!</v>
      </c>
      <c r="F232" s="15" t="e">
        <f t="shared" si="21"/>
        <v>#DIV/0!</v>
      </c>
      <c r="G232" s="16">
        <f t="shared" si="20"/>
        <v>0</v>
      </c>
    </row>
    <row r="233" spans="1:7" x14ac:dyDescent="0.25">
      <c r="A233">
        <f t="shared" si="18"/>
        <v>227</v>
      </c>
      <c r="B233" t="s">
        <v>20</v>
      </c>
      <c r="C233" s="2">
        <v>47788</v>
      </c>
      <c r="D233" s="17">
        <f>+'[5]IPP-Minería'!D233</f>
        <v>0</v>
      </c>
      <c r="E233" s="19" t="e">
        <f t="shared" si="19"/>
        <v>#DIV/0!</v>
      </c>
      <c r="F233" s="15" t="e">
        <f t="shared" si="21"/>
        <v>#DIV/0!</v>
      </c>
      <c r="G233" s="16">
        <f t="shared" si="20"/>
        <v>0</v>
      </c>
    </row>
    <row r="234" spans="1:7" x14ac:dyDescent="0.25">
      <c r="A234">
        <f t="shared" si="18"/>
        <v>228</v>
      </c>
      <c r="B234" t="s">
        <v>21</v>
      </c>
      <c r="C234" s="2">
        <v>47818</v>
      </c>
      <c r="D234" s="17">
        <f>+'[5]IPP-Minería'!D234</f>
        <v>0</v>
      </c>
      <c r="E234" s="19" t="e">
        <f t="shared" si="19"/>
        <v>#DIV/0!</v>
      </c>
      <c r="F234" s="15" t="e">
        <f t="shared" si="21"/>
        <v>#DIV/0!</v>
      </c>
      <c r="G234" s="16">
        <f t="shared" si="20"/>
        <v>0</v>
      </c>
    </row>
    <row r="295" spans="7:7" x14ac:dyDescent="0.25">
      <c r="G295" s="4"/>
    </row>
  </sheetData>
  <autoFilter ref="B6:F306"/>
  <phoneticPr fontId="26" type="noConversion"/>
  <hyperlinks>
    <hyperlink ref="C3" r:id="rId1"/>
  </hyperlinks>
  <pageMargins left="0.7" right="0.7" top="0.75" bottom="0.75" header="0.3" footer="0.3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P295"/>
  <sheetViews>
    <sheetView showGridLines="0" topLeftCell="B1" zoomScale="85" zoomScaleNormal="85" workbookViewId="0">
      <selection activeCell="D7" sqref="D7"/>
    </sheetView>
  </sheetViews>
  <sheetFormatPr baseColWidth="10" defaultRowHeight="15" x14ac:dyDescent="0.25"/>
  <sheetData>
    <row r="1" spans="1:16" x14ac:dyDescent="0.25">
      <c r="B1" s="1" t="s">
        <v>209</v>
      </c>
    </row>
    <row r="2" spans="1:16" x14ac:dyDescent="0.25">
      <c r="B2" t="s">
        <v>211</v>
      </c>
    </row>
    <row r="3" spans="1:16" x14ac:dyDescent="0.25">
      <c r="B3" t="s">
        <v>0</v>
      </c>
      <c r="C3" s="13"/>
    </row>
    <row r="6" spans="1:16" ht="45" x14ac:dyDescent="0.25">
      <c r="B6" s="5" t="s">
        <v>8</v>
      </c>
      <c r="C6" s="5" t="s">
        <v>23</v>
      </c>
      <c r="D6" s="5" t="s">
        <v>26</v>
      </c>
      <c r="E6" s="5" t="s">
        <v>2</v>
      </c>
      <c r="F6" s="5" t="s">
        <v>3</v>
      </c>
      <c r="G6" s="5" t="s">
        <v>24</v>
      </c>
      <c r="I6" s="5" t="s">
        <v>8</v>
      </c>
      <c r="J6" s="5" t="s">
        <v>9</v>
      </c>
      <c r="K6" s="5" t="s">
        <v>10</v>
      </c>
      <c r="L6" s="5" t="s">
        <v>1</v>
      </c>
    </row>
    <row r="7" spans="1:16" x14ac:dyDescent="0.25">
      <c r="A7">
        <v>1</v>
      </c>
      <c r="B7" t="s">
        <v>11</v>
      </c>
      <c r="C7" s="2">
        <v>40909</v>
      </c>
      <c r="D7" s="17">
        <f>+'[5]Precios de Paridad'!B88/1000</f>
        <v>0.82969999999999999</v>
      </c>
      <c r="E7" s="18"/>
      <c r="F7" s="15"/>
      <c r="G7" s="15"/>
      <c r="I7" t="s">
        <v>11</v>
      </c>
      <c r="J7" s="4" t="e">
        <f t="shared" ref="J7:J18" ca="1" si="0">+_xlfn.MAXIFS($D$7:$D$250,$B$7:$B$250,I7)</f>
        <v>#NAME?</v>
      </c>
      <c r="K7" s="4" t="e">
        <f t="shared" ref="K7:K18" ca="1" si="1">+_xlfn.MINIFS($D$7:$D$250,$B$7:$B$250,I7)</f>
        <v>#NAME?</v>
      </c>
      <c r="L7" s="4">
        <f t="shared" ref="L7:L18" si="2">+AVERAGEIF($B$7:$B$250,I7,$D$7:$D$250)</f>
        <v>0.45538684210526315</v>
      </c>
      <c r="O7" s="6" t="s">
        <v>6</v>
      </c>
      <c r="P7" s="7">
        <f>+AVERAGE(D7:D165)</f>
        <v>0.63048358490566025</v>
      </c>
    </row>
    <row r="8" spans="1:16" x14ac:dyDescent="0.25">
      <c r="A8">
        <f>+A7+1</f>
        <v>2</v>
      </c>
      <c r="B8" t="s">
        <v>22</v>
      </c>
      <c r="C8" s="2">
        <v>40940</v>
      </c>
      <c r="D8" s="17">
        <f>+'[5]Precios de Paridad'!B89/1000</f>
        <v>0.85087999999999997</v>
      </c>
      <c r="E8" s="19">
        <f>+D8/D7-1</f>
        <v>2.5527299023743399E-2</v>
      </c>
      <c r="F8" s="15"/>
      <c r="G8" s="15"/>
      <c r="I8" t="s">
        <v>22</v>
      </c>
      <c r="J8" s="4" t="e">
        <f t="shared" ca="1" si="0"/>
        <v>#NAME?</v>
      </c>
      <c r="K8" s="4" t="e">
        <f t="shared" ca="1" si="1"/>
        <v>#NAME?</v>
      </c>
      <c r="L8" s="4">
        <f t="shared" si="2"/>
        <v>0.46492210526315791</v>
      </c>
      <c r="O8" s="8" t="s">
        <v>7</v>
      </c>
      <c r="P8" s="9">
        <f>+MEDIAN(D7:D165)</f>
        <v>0.59889999999999999</v>
      </c>
    </row>
    <row r="9" spans="1:16" x14ac:dyDescent="0.25">
      <c r="A9">
        <f t="shared" ref="A9:A72" si="3">+A8+1</f>
        <v>3</v>
      </c>
      <c r="B9" t="s">
        <v>12</v>
      </c>
      <c r="C9" s="2">
        <v>40969</v>
      </c>
      <c r="D9" s="17">
        <f>+'[5]Precios de Paridad'!B90/1000</f>
        <v>0.90415000000000001</v>
      </c>
      <c r="E9" s="19">
        <f t="shared" ref="E9:E72" si="4">+D9/D8-1</f>
        <v>6.2605772846934915E-2</v>
      </c>
      <c r="F9" s="15"/>
      <c r="G9" s="15"/>
      <c r="I9" t="s">
        <v>12</v>
      </c>
      <c r="J9" s="4" t="e">
        <f t="shared" ca="1" si="0"/>
        <v>#NAME?</v>
      </c>
      <c r="K9" s="4" t="e">
        <f t="shared" ca="1" si="1"/>
        <v>#NAME?</v>
      </c>
      <c r="L9" s="4">
        <f t="shared" si="2"/>
        <v>0.47052105263157895</v>
      </c>
      <c r="O9" s="8" t="s">
        <v>4</v>
      </c>
      <c r="P9" s="9">
        <f>+STDEV(D7:D165)</f>
        <v>0.19885835159821297</v>
      </c>
    </row>
    <row r="10" spans="1:16" x14ac:dyDescent="0.25">
      <c r="A10">
        <f t="shared" si="3"/>
        <v>4</v>
      </c>
      <c r="B10" t="s">
        <v>13</v>
      </c>
      <c r="C10" s="2">
        <v>41000</v>
      </c>
      <c r="D10" s="17">
        <f>+'[5]Precios de Paridad'!B91/1000</f>
        <v>0.90870000000000006</v>
      </c>
      <c r="E10" s="19">
        <f t="shared" si="4"/>
        <v>5.0323508267433592E-3</v>
      </c>
      <c r="F10" s="15"/>
      <c r="G10" s="15"/>
      <c r="I10" t="s">
        <v>13</v>
      </c>
      <c r="J10" s="4" t="e">
        <f t="shared" ca="1" si="0"/>
        <v>#NAME?</v>
      </c>
      <c r="K10" s="4" t="e">
        <f t="shared" ca="1" si="1"/>
        <v>#NAME?</v>
      </c>
      <c r="L10" s="4">
        <f t="shared" si="2"/>
        <v>0.4652831578947369</v>
      </c>
      <c r="O10" s="10" t="s">
        <v>5</v>
      </c>
      <c r="P10" s="11">
        <f>+MAX(D7:D165)-MIN(D7:D165)</f>
        <v>0.88418000000000019</v>
      </c>
    </row>
    <row r="11" spans="1:16" x14ac:dyDescent="0.25">
      <c r="A11">
        <f t="shared" si="3"/>
        <v>5</v>
      </c>
      <c r="B11" t="s">
        <v>14</v>
      </c>
      <c r="C11" s="2">
        <v>41030</v>
      </c>
      <c r="D11" s="17">
        <f>+'[5]Precios de Paridad'!B92/1000</f>
        <v>0.86996000000000007</v>
      </c>
      <c r="E11" s="19">
        <f t="shared" si="4"/>
        <v>-4.2632331902718201E-2</v>
      </c>
      <c r="F11" s="15"/>
      <c r="G11" s="15"/>
      <c r="I11" t="s">
        <v>14</v>
      </c>
      <c r="J11" s="4" t="e">
        <f t="shared" ca="1" si="0"/>
        <v>#NAME?</v>
      </c>
      <c r="K11" s="4" t="e">
        <f t="shared" ca="1" si="1"/>
        <v>#NAME?</v>
      </c>
      <c r="L11" s="4">
        <f t="shared" si="2"/>
        <v>0.46414894736842105</v>
      </c>
    </row>
    <row r="12" spans="1:16" x14ac:dyDescent="0.25">
      <c r="A12">
        <f t="shared" si="3"/>
        <v>6</v>
      </c>
      <c r="B12" t="s">
        <v>15</v>
      </c>
      <c r="C12" s="2">
        <v>41061</v>
      </c>
      <c r="D12" s="17">
        <f>+'[5]Precios de Paridad'!B93/1000</f>
        <v>0.77110000000000001</v>
      </c>
      <c r="E12" s="19">
        <f t="shared" si="4"/>
        <v>-0.11363740861648819</v>
      </c>
      <c r="F12" s="15"/>
      <c r="G12" s="15"/>
      <c r="I12" t="s">
        <v>15</v>
      </c>
      <c r="J12" s="4" t="e">
        <f t="shared" ca="1" si="0"/>
        <v>#NAME?</v>
      </c>
      <c r="K12" s="4" t="e">
        <f t="shared" ca="1" si="1"/>
        <v>#NAME?</v>
      </c>
      <c r="L12" s="4">
        <f t="shared" si="2"/>
        <v>0.46167315789473679</v>
      </c>
    </row>
    <row r="13" spans="1:16" x14ac:dyDescent="0.25">
      <c r="A13">
        <f t="shared" si="3"/>
        <v>7</v>
      </c>
      <c r="B13" t="s">
        <v>16</v>
      </c>
      <c r="C13" s="2">
        <v>41091</v>
      </c>
      <c r="D13" s="17">
        <f>+'[5]Precios de Paridad'!B94/1000</f>
        <v>0.75748000000000004</v>
      </c>
      <c r="E13" s="19">
        <f t="shared" si="4"/>
        <v>-1.7663078718713532E-2</v>
      </c>
      <c r="F13" s="15"/>
      <c r="G13" s="16">
        <f>+AVERAGE(D7:D13)</f>
        <v>0.84170999999999996</v>
      </c>
      <c r="I13" t="s">
        <v>16</v>
      </c>
      <c r="J13" s="4" t="e">
        <f t="shared" ca="1" si="0"/>
        <v>#NAME?</v>
      </c>
      <c r="K13" s="4" t="e">
        <f t="shared" ca="1" si="1"/>
        <v>#NAME?</v>
      </c>
      <c r="L13" s="4">
        <f t="shared" si="2"/>
        <v>0.46771736842105266</v>
      </c>
    </row>
    <row r="14" spans="1:16" x14ac:dyDescent="0.25">
      <c r="A14">
        <f t="shared" si="3"/>
        <v>8</v>
      </c>
      <c r="B14" t="s">
        <v>17</v>
      </c>
      <c r="C14" s="2">
        <v>41122</v>
      </c>
      <c r="D14" s="17">
        <f>+'[5]Precios de Paridad'!B95/1000</f>
        <v>0.82008999999999999</v>
      </c>
      <c r="E14" s="19">
        <f t="shared" si="4"/>
        <v>8.2655647673865795E-2</v>
      </c>
      <c r="F14" s="15"/>
      <c r="G14" s="16">
        <f t="shared" ref="G14:G77" si="5">+AVERAGE(D8:D14)</f>
        <v>0.84033714285714289</v>
      </c>
      <c r="I14" t="s">
        <v>17</v>
      </c>
      <c r="J14" s="4" t="e">
        <f t="shared" ca="1" si="0"/>
        <v>#NAME?</v>
      </c>
      <c r="K14" s="4" t="e">
        <f t="shared" ca="1" si="1"/>
        <v>#NAME?</v>
      </c>
      <c r="L14" s="4">
        <f t="shared" si="2"/>
        <v>0.46497157894736835</v>
      </c>
    </row>
    <row r="15" spans="1:16" x14ac:dyDescent="0.25">
      <c r="A15">
        <f t="shared" si="3"/>
        <v>9</v>
      </c>
      <c r="B15" t="s">
        <v>18</v>
      </c>
      <c r="C15" s="2">
        <v>41153</v>
      </c>
      <c r="D15" s="17">
        <f>+'[5]Precios de Paridad'!B96/1000</f>
        <v>0.88248000000000004</v>
      </c>
      <c r="E15" s="19">
        <f t="shared" si="4"/>
        <v>7.6077015937275227E-2</v>
      </c>
      <c r="F15" s="15"/>
      <c r="G15" s="16">
        <f t="shared" si="5"/>
        <v>0.84485142857142859</v>
      </c>
      <c r="I15" t="s">
        <v>18</v>
      </c>
      <c r="J15" s="4" t="e">
        <f t="shared" ca="1" si="0"/>
        <v>#NAME?</v>
      </c>
      <c r="K15" s="4" t="e">
        <f t="shared" ca="1" si="1"/>
        <v>#NAME?</v>
      </c>
      <c r="L15" s="4">
        <f t="shared" si="2"/>
        <v>0.47363736842105264</v>
      </c>
    </row>
    <row r="16" spans="1:16" x14ac:dyDescent="0.25">
      <c r="A16">
        <f t="shared" si="3"/>
        <v>10</v>
      </c>
      <c r="B16" t="s">
        <v>19</v>
      </c>
      <c r="C16" s="2">
        <v>41183</v>
      </c>
      <c r="D16" s="17">
        <f>+'[5]Precios de Paridad'!B97/1000</f>
        <v>0.87766999999999995</v>
      </c>
      <c r="E16" s="19">
        <f t="shared" si="4"/>
        <v>-5.4505484543559968E-3</v>
      </c>
      <c r="F16" s="15"/>
      <c r="G16" s="16">
        <f t="shared" si="5"/>
        <v>0.84106857142857161</v>
      </c>
      <c r="I16" t="s">
        <v>19</v>
      </c>
      <c r="J16" s="4" t="e">
        <f t="shared" ca="1" si="0"/>
        <v>#NAME?</v>
      </c>
      <c r="K16" s="4" t="e">
        <f t="shared" ca="1" si="1"/>
        <v>#NAME?</v>
      </c>
      <c r="L16" s="4">
        <f t="shared" si="2"/>
        <v>0.44089526315789468</v>
      </c>
    </row>
    <row r="17" spans="1:16" x14ac:dyDescent="0.25">
      <c r="A17">
        <f t="shared" si="3"/>
        <v>11</v>
      </c>
      <c r="B17" t="s">
        <v>20</v>
      </c>
      <c r="C17" s="2">
        <v>41214</v>
      </c>
      <c r="D17" s="17">
        <f>+'[5]Precios de Paridad'!B98/1000</f>
        <v>0.84014999999999995</v>
      </c>
      <c r="E17" s="19">
        <f t="shared" si="4"/>
        <v>-4.2749552793191037E-2</v>
      </c>
      <c r="F17" s="15"/>
      <c r="G17" s="16">
        <f t="shared" si="5"/>
        <v>0.83127571428571423</v>
      </c>
      <c r="I17" t="s">
        <v>20</v>
      </c>
      <c r="J17" s="4" t="e">
        <f t="shared" ca="1" si="0"/>
        <v>#NAME?</v>
      </c>
      <c r="K17" s="4" t="e">
        <f t="shared" ca="1" si="1"/>
        <v>#NAME?</v>
      </c>
      <c r="L17" s="4">
        <f t="shared" si="2"/>
        <v>0.43408789473684217</v>
      </c>
    </row>
    <row r="18" spans="1:16" x14ac:dyDescent="0.25">
      <c r="A18">
        <f t="shared" si="3"/>
        <v>12</v>
      </c>
      <c r="B18" t="s">
        <v>21</v>
      </c>
      <c r="C18" s="2">
        <v>41244</v>
      </c>
      <c r="D18" s="17">
        <f>+'[5]Precios de Paridad'!B99/1000</f>
        <v>0.83067999999999997</v>
      </c>
      <c r="E18" s="19">
        <f t="shared" si="4"/>
        <v>-1.1271796702969628E-2</v>
      </c>
      <c r="F18" s="15"/>
      <c r="G18" s="16">
        <f t="shared" si="5"/>
        <v>0.82566428571428585</v>
      </c>
      <c r="I18" t="s">
        <v>21</v>
      </c>
      <c r="J18" s="4" t="e">
        <f t="shared" ca="1" si="0"/>
        <v>#NAME?</v>
      </c>
      <c r="K18" s="4" t="e">
        <f t="shared" ca="1" si="1"/>
        <v>#NAME?</v>
      </c>
      <c r="L18" s="4">
        <f t="shared" si="2"/>
        <v>0.41181789473684205</v>
      </c>
    </row>
    <row r="19" spans="1:16" x14ac:dyDescent="0.25">
      <c r="A19">
        <f t="shared" si="3"/>
        <v>13</v>
      </c>
      <c r="B19" t="s">
        <v>11</v>
      </c>
      <c r="C19" s="2">
        <v>41275</v>
      </c>
      <c r="D19" s="17">
        <f>+'[5]Precios de Paridad'!B100/1000</f>
        <v>0.82948</v>
      </c>
      <c r="E19" s="19">
        <f t="shared" si="4"/>
        <v>-1.4445996051427601E-3</v>
      </c>
      <c r="F19" s="15">
        <f t="shared" ref="F19:F82" si="6">+D19/D7-1</f>
        <v>-2.651560805110309E-4</v>
      </c>
      <c r="G19" s="16">
        <f t="shared" si="5"/>
        <v>0.83400428571428586</v>
      </c>
    </row>
    <row r="20" spans="1:16" x14ac:dyDescent="0.25">
      <c r="A20">
        <f t="shared" si="3"/>
        <v>14</v>
      </c>
      <c r="B20" t="s">
        <v>22</v>
      </c>
      <c r="C20" s="2">
        <v>41306</v>
      </c>
      <c r="D20" s="17">
        <f>+'[5]Precios de Paridad'!B101/1000</f>
        <v>0.86512</v>
      </c>
      <c r="E20" s="19">
        <f t="shared" si="4"/>
        <v>4.2966677918696128E-2</v>
      </c>
      <c r="F20" s="15">
        <f t="shared" si="6"/>
        <v>1.673561489281683E-2</v>
      </c>
      <c r="G20" s="16">
        <f t="shared" si="5"/>
        <v>0.84938142857142851</v>
      </c>
      <c r="I20" s="12" t="s">
        <v>25</v>
      </c>
    </row>
    <row r="21" spans="1:16" x14ac:dyDescent="0.25">
      <c r="A21">
        <f t="shared" si="3"/>
        <v>15</v>
      </c>
      <c r="B21" t="s">
        <v>12</v>
      </c>
      <c r="C21" s="2">
        <v>41334</v>
      </c>
      <c r="D21" s="17">
        <f>+'[5]Precios de Paridad'!B102/1000</f>
        <v>0.86430999999999991</v>
      </c>
      <c r="E21" s="19">
        <f t="shared" si="4"/>
        <v>-9.3628629554287635E-4</v>
      </c>
      <c r="F21" s="15">
        <f t="shared" si="6"/>
        <v>-4.4063485041199058E-2</v>
      </c>
      <c r="G21" s="16">
        <f t="shared" si="5"/>
        <v>0.85569857142857142</v>
      </c>
    </row>
    <row r="22" spans="1:16" x14ac:dyDescent="0.25">
      <c r="A22">
        <f t="shared" si="3"/>
        <v>16</v>
      </c>
      <c r="B22" t="s">
        <v>13</v>
      </c>
      <c r="C22" s="2">
        <v>41365</v>
      </c>
      <c r="D22" s="17">
        <f>+'[5]Precios de Paridad'!B103/1000</f>
        <v>0.82047999999999999</v>
      </c>
      <c r="E22" s="19">
        <f t="shared" si="4"/>
        <v>-5.0710971757818246E-2</v>
      </c>
      <c r="F22" s="15">
        <f t="shared" si="6"/>
        <v>-9.7083746010784733E-2</v>
      </c>
      <c r="G22" s="16">
        <f t="shared" si="5"/>
        <v>0.84684142857142852</v>
      </c>
      <c r="I22" s="5" t="s">
        <v>8</v>
      </c>
      <c r="J22" s="5" t="s">
        <v>9</v>
      </c>
      <c r="K22" s="5" t="s">
        <v>10</v>
      </c>
      <c r="L22" s="5" t="s">
        <v>1</v>
      </c>
    </row>
    <row r="23" spans="1:16" x14ac:dyDescent="0.25">
      <c r="A23">
        <f t="shared" si="3"/>
        <v>17</v>
      </c>
      <c r="B23" t="s">
        <v>14</v>
      </c>
      <c r="C23" s="2">
        <v>41395</v>
      </c>
      <c r="D23" s="17">
        <f>+'[5]Precios de Paridad'!B104/1000</f>
        <v>0.78677999999999992</v>
      </c>
      <c r="E23" s="19">
        <f t="shared" si="4"/>
        <v>-4.1073517940717674E-2</v>
      </c>
      <c r="F23" s="15">
        <f t="shared" si="6"/>
        <v>-9.5613591429491218E-2</v>
      </c>
      <c r="G23" s="16">
        <f t="shared" si="5"/>
        <v>0.83385714285714285</v>
      </c>
      <c r="I23" t="s">
        <v>11</v>
      </c>
      <c r="J23" s="4" t="e">
        <f ca="1">+_xlfn.MAXIFS($G$19:$G$165,$B$19:$B$165,I23)</f>
        <v>#NAME?</v>
      </c>
      <c r="K23" s="4" t="e">
        <f ca="1">+_xlfn.MINIFS($G$19:$G$165,$B$19:$B$165,I23)</f>
        <v>#NAME?</v>
      </c>
      <c r="L23" s="4">
        <f>+AVERAGEIF($B$19:$B$165,I23,$G$19:$G$165)</f>
        <v>0.62642010989010977</v>
      </c>
    </row>
    <row r="24" spans="1:16" x14ac:dyDescent="0.25">
      <c r="A24">
        <f t="shared" si="3"/>
        <v>18</v>
      </c>
      <c r="B24" t="s">
        <v>15</v>
      </c>
      <c r="C24" s="2">
        <v>41426</v>
      </c>
      <c r="D24" s="17">
        <f>+'[5]Precios de Paridad'!B105/1000</f>
        <v>0.79086999999999996</v>
      </c>
      <c r="E24" s="19">
        <f t="shared" si="4"/>
        <v>5.1984036198176042E-3</v>
      </c>
      <c r="F24" s="15">
        <f t="shared" si="6"/>
        <v>2.5638697963947576E-2</v>
      </c>
      <c r="G24" s="16">
        <f t="shared" si="5"/>
        <v>0.82681714285714292</v>
      </c>
      <c r="I24" t="s">
        <v>22</v>
      </c>
      <c r="J24" s="4" t="e">
        <f t="shared" ref="J24:J33" ca="1" si="7">+_xlfn.MAXIFS($G$19:$G$165,$B$19:$B$165,I24)</f>
        <v>#NAME?</v>
      </c>
      <c r="K24" s="4" t="e">
        <f t="shared" ref="K24:K34" ca="1" si="8">+_xlfn.MINIFS($G$19:$G$165,$B$19:$B$165,I24)</f>
        <v>#NAME?</v>
      </c>
      <c r="L24" s="4">
        <f t="shared" ref="L24:L34" si="9">+AVERAGEIF($B$19:$B$165,I24,$G$19:$G$165)</f>
        <v>0.62384780219780223</v>
      </c>
      <c r="O24" s="6" t="s">
        <v>6</v>
      </c>
      <c r="P24" s="7">
        <f>+AVERAGE(G13:G165)</f>
        <v>0.62551015873015869</v>
      </c>
    </row>
    <row r="25" spans="1:16" x14ac:dyDescent="0.25">
      <c r="A25">
        <f t="shared" si="3"/>
        <v>19</v>
      </c>
      <c r="B25" t="s">
        <v>16</v>
      </c>
      <c r="C25" s="2">
        <v>41456</v>
      </c>
      <c r="D25" s="17">
        <f>+'[5]Precios de Paridad'!B106/1000</f>
        <v>0.81197000000000008</v>
      </c>
      <c r="E25" s="19">
        <f t="shared" si="4"/>
        <v>2.667947956048411E-2</v>
      </c>
      <c r="F25" s="15">
        <f t="shared" si="6"/>
        <v>7.1935892696836978E-2</v>
      </c>
      <c r="G25" s="16">
        <f t="shared" si="5"/>
        <v>0.82414428571428566</v>
      </c>
      <c r="I25" t="s">
        <v>12</v>
      </c>
      <c r="J25" s="4" t="e">
        <f t="shared" ca="1" si="7"/>
        <v>#NAME?</v>
      </c>
      <c r="K25" s="4" t="e">
        <f t="shared" ca="1" si="8"/>
        <v>#NAME?</v>
      </c>
      <c r="L25" s="4">
        <f t="shared" si="9"/>
        <v>0.62230043956043946</v>
      </c>
      <c r="O25" s="8" t="s">
        <v>7</v>
      </c>
      <c r="P25" s="9">
        <f>+MEDIAN(G13:G165)</f>
        <v>0.58836714285714276</v>
      </c>
    </row>
    <row r="26" spans="1:16" x14ac:dyDescent="0.25">
      <c r="A26">
        <f t="shared" si="3"/>
        <v>20</v>
      </c>
      <c r="B26" t="s">
        <v>17</v>
      </c>
      <c r="C26" s="2">
        <v>41487</v>
      </c>
      <c r="D26" s="17">
        <f>+'[5]Precios de Paridad'!B107/1000</f>
        <v>0.83560000000000001</v>
      </c>
      <c r="E26" s="19">
        <f t="shared" si="4"/>
        <v>2.9102060420951315E-2</v>
      </c>
      <c r="F26" s="15">
        <f t="shared" si="6"/>
        <v>1.8912558377738975E-2</v>
      </c>
      <c r="G26" s="16">
        <f t="shared" si="5"/>
        <v>0.82501857142857138</v>
      </c>
      <c r="I26" t="s">
        <v>13</v>
      </c>
      <c r="J26" s="4" t="e">
        <f t="shared" ca="1" si="7"/>
        <v>#NAME?</v>
      </c>
      <c r="K26" s="4" t="e">
        <f t="shared" ca="1" si="8"/>
        <v>#NAME?</v>
      </c>
      <c r="L26" s="4">
        <f t="shared" si="9"/>
        <v>0.61617630952380942</v>
      </c>
      <c r="O26" s="8" t="s">
        <v>4</v>
      </c>
      <c r="P26" s="9">
        <f>+STDEV(G13:G165)</f>
        <v>0.19106201843988041</v>
      </c>
    </row>
    <row r="27" spans="1:16" x14ac:dyDescent="0.25">
      <c r="A27">
        <f t="shared" si="3"/>
        <v>21</v>
      </c>
      <c r="B27" t="s">
        <v>18</v>
      </c>
      <c r="C27" s="2">
        <v>41518</v>
      </c>
      <c r="D27" s="17">
        <f>+'[5]Precios de Paridad'!B108/1000</f>
        <v>0.85257000000000005</v>
      </c>
      <c r="E27" s="19">
        <f t="shared" si="4"/>
        <v>2.0308760172331297E-2</v>
      </c>
      <c r="F27" s="15">
        <f t="shared" si="6"/>
        <v>-3.3893119390807747E-2</v>
      </c>
      <c r="G27" s="16">
        <f t="shared" si="5"/>
        <v>0.82322571428571434</v>
      </c>
      <c r="I27" t="s">
        <v>14</v>
      </c>
      <c r="J27" s="4" t="e">
        <f t="shared" ca="1" si="7"/>
        <v>#NAME?</v>
      </c>
      <c r="K27" s="4" t="e">
        <f t="shared" ca="1" si="8"/>
        <v>#NAME?</v>
      </c>
      <c r="L27" s="4">
        <f t="shared" si="9"/>
        <v>0.6114708333333333</v>
      </c>
      <c r="O27" s="10" t="s">
        <v>5</v>
      </c>
      <c r="P27" s="11">
        <f>+MAX(G13:G165)-MIN(G13:G165)</f>
        <v>0.74868142857142883</v>
      </c>
    </row>
    <row r="28" spans="1:16" x14ac:dyDescent="0.25">
      <c r="A28">
        <f t="shared" si="3"/>
        <v>22</v>
      </c>
      <c r="B28" t="s">
        <v>19</v>
      </c>
      <c r="C28" s="2">
        <v>41548</v>
      </c>
      <c r="D28" s="17">
        <f>+'[5]Precios de Paridad'!B109/1000</f>
        <v>0.82453999999999994</v>
      </c>
      <c r="E28" s="19">
        <f t="shared" si="4"/>
        <v>-3.2877065812777939E-2</v>
      </c>
      <c r="F28" s="15">
        <f t="shared" si="6"/>
        <v>-6.0535280914238876E-2</v>
      </c>
      <c r="G28" s="16">
        <f t="shared" si="5"/>
        <v>0.81754428571428572</v>
      </c>
      <c r="I28" t="s">
        <v>15</v>
      </c>
      <c r="J28" s="4" t="e">
        <f t="shared" ca="1" si="7"/>
        <v>#NAME?</v>
      </c>
      <c r="K28" s="4" t="e">
        <f t="shared" ca="1" si="8"/>
        <v>#NAME?</v>
      </c>
      <c r="L28" s="4">
        <f t="shared" si="9"/>
        <v>0.60869202380952381</v>
      </c>
    </row>
    <row r="29" spans="1:16" x14ac:dyDescent="0.25">
      <c r="A29">
        <f t="shared" si="3"/>
        <v>23</v>
      </c>
      <c r="B29" t="s">
        <v>20</v>
      </c>
      <c r="C29" s="2">
        <v>41579</v>
      </c>
      <c r="D29" s="17">
        <f>+'[5]Precios de Paridad'!B110/1000</f>
        <v>0.80091000000000001</v>
      </c>
      <c r="E29" s="19">
        <f t="shared" si="4"/>
        <v>-2.8658403473451832E-2</v>
      </c>
      <c r="F29" s="15">
        <f t="shared" si="6"/>
        <v>-4.6705945366898649E-2</v>
      </c>
      <c r="G29" s="16">
        <f t="shared" si="5"/>
        <v>0.81474857142857149</v>
      </c>
      <c r="I29" t="s">
        <v>16</v>
      </c>
      <c r="J29" s="4" t="e">
        <f t="shared" ca="1" si="7"/>
        <v>#NAME?</v>
      </c>
      <c r="K29" s="4" t="e">
        <f t="shared" ca="1" si="8"/>
        <v>#NAME?</v>
      </c>
      <c r="L29" s="4">
        <f t="shared" si="9"/>
        <v>0.61176035714285704</v>
      </c>
    </row>
    <row r="30" spans="1:16" x14ac:dyDescent="0.25">
      <c r="A30">
        <f t="shared" si="3"/>
        <v>24</v>
      </c>
      <c r="B30" t="s">
        <v>21</v>
      </c>
      <c r="C30" s="2">
        <v>41609</v>
      </c>
      <c r="D30" s="17">
        <f>+'[5]Precios de Paridad'!B111/1000</f>
        <v>0.81889999999999996</v>
      </c>
      <c r="E30" s="19">
        <f t="shared" si="4"/>
        <v>2.2461949532406766E-2</v>
      </c>
      <c r="F30" s="15">
        <f t="shared" si="6"/>
        <v>-1.418115279048493E-2</v>
      </c>
      <c r="G30" s="16">
        <f t="shared" si="5"/>
        <v>0.81933714285714287</v>
      </c>
      <c r="I30" t="s">
        <v>17</v>
      </c>
      <c r="J30" s="4" t="e">
        <f t="shared" ca="1" si="7"/>
        <v>#NAME?</v>
      </c>
      <c r="K30" s="4" t="e">
        <f t="shared" ca="1" si="8"/>
        <v>#NAME?</v>
      </c>
      <c r="L30" s="4">
        <f t="shared" si="9"/>
        <v>0.61403523809523808</v>
      </c>
    </row>
    <row r="31" spans="1:16" x14ac:dyDescent="0.25">
      <c r="A31">
        <f t="shared" si="3"/>
        <v>25</v>
      </c>
      <c r="B31" t="s">
        <v>11</v>
      </c>
      <c r="C31" s="2">
        <v>41640</v>
      </c>
      <c r="D31" s="17">
        <f>+'[5]Precios de Paridad'!B112/1000</f>
        <v>0.8170599999999999</v>
      </c>
      <c r="E31" s="19">
        <f t="shared" si="4"/>
        <v>-2.2469165954329684E-3</v>
      </c>
      <c r="F31" s="15">
        <f t="shared" si="6"/>
        <v>-1.4973236244394172E-2</v>
      </c>
      <c r="G31" s="16">
        <f t="shared" si="5"/>
        <v>0.82307857142857144</v>
      </c>
      <c r="I31" t="s">
        <v>18</v>
      </c>
      <c r="J31" s="4" t="e">
        <f t="shared" ca="1" si="7"/>
        <v>#NAME?</v>
      </c>
      <c r="K31" s="4" t="e">
        <f t="shared" ca="1" si="8"/>
        <v>#NAME?</v>
      </c>
      <c r="L31" s="4">
        <f t="shared" si="9"/>
        <v>0.61603904761904771</v>
      </c>
    </row>
    <row r="32" spans="1:16" x14ac:dyDescent="0.25">
      <c r="A32">
        <f t="shared" si="3"/>
        <v>26</v>
      </c>
      <c r="B32" t="s">
        <v>22</v>
      </c>
      <c r="C32" s="2">
        <v>41671</v>
      </c>
      <c r="D32" s="17">
        <f>+'[5]Precios de Paridad'!B113/1000</f>
        <v>0.81015999999999999</v>
      </c>
      <c r="E32" s="19">
        <f t="shared" si="4"/>
        <v>-8.4449122463465809E-3</v>
      </c>
      <c r="F32" s="15">
        <f t="shared" si="6"/>
        <v>-6.352875901609023E-2</v>
      </c>
      <c r="G32" s="16">
        <f t="shared" si="5"/>
        <v>0.82281999999999988</v>
      </c>
      <c r="I32" t="s">
        <v>19</v>
      </c>
      <c r="J32" s="4" t="e">
        <f t="shared" ca="1" si="7"/>
        <v>#NAME?</v>
      </c>
      <c r="K32" s="4" t="e">
        <f t="shared" ca="1" si="8"/>
        <v>#NAME?</v>
      </c>
      <c r="L32" s="4">
        <f t="shared" si="9"/>
        <v>0.61739797619047621</v>
      </c>
    </row>
    <row r="33" spans="1:12" x14ac:dyDescent="0.25">
      <c r="A33">
        <f t="shared" si="3"/>
        <v>27</v>
      </c>
      <c r="B33" t="s">
        <v>12</v>
      </c>
      <c r="C33" s="2">
        <v>41699</v>
      </c>
      <c r="D33" s="17">
        <f>+'[5]Precios de Paridad'!B114/1000</f>
        <v>0.82353999999999994</v>
      </c>
      <c r="E33" s="19">
        <f t="shared" si="4"/>
        <v>1.6515256245679844E-2</v>
      </c>
      <c r="F33" s="15">
        <f t="shared" si="6"/>
        <v>-4.7170575372262213E-2</v>
      </c>
      <c r="G33" s="16">
        <f t="shared" si="5"/>
        <v>0.82109714285714275</v>
      </c>
      <c r="I33" t="s">
        <v>20</v>
      </c>
      <c r="J33" s="4" t="e">
        <f t="shared" ca="1" si="7"/>
        <v>#NAME?</v>
      </c>
      <c r="K33" s="4" t="e">
        <f t="shared" ca="1" si="8"/>
        <v>#NAME?</v>
      </c>
      <c r="L33" s="4">
        <f t="shared" si="9"/>
        <v>0.61835916666666668</v>
      </c>
    </row>
    <row r="34" spans="1:12" x14ac:dyDescent="0.25">
      <c r="A34">
        <f t="shared" si="3"/>
        <v>28</v>
      </c>
      <c r="B34" t="s">
        <v>13</v>
      </c>
      <c r="C34" s="2">
        <v>41730</v>
      </c>
      <c r="D34" s="17">
        <f>+'[5]Precios de Paridad'!B115/1000</f>
        <v>0.80150999999999994</v>
      </c>
      <c r="E34" s="19">
        <f t="shared" si="4"/>
        <v>-2.6750370352381148E-2</v>
      </c>
      <c r="F34" s="15">
        <f t="shared" si="6"/>
        <v>-2.3120612324493028E-2</v>
      </c>
      <c r="G34" s="16">
        <f t="shared" si="5"/>
        <v>0.81380285714285705</v>
      </c>
      <c r="I34" t="s">
        <v>21</v>
      </c>
      <c r="J34" s="4" t="e">
        <f ca="1">+_xlfn.MAXIFS($G$19:$G$165,$B$19:$B$165,I34)</f>
        <v>#NAME?</v>
      </c>
      <c r="K34" s="4" t="e">
        <f t="shared" ca="1" si="8"/>
        <v>#NAME?</v>
      </c>
      <c r="L34" s="4">
        <f t="shared" si="9"/>
        <v>0.61396559523809524</v>
      </c>
    </row>
    <row r="35" spans="1:12" x14ac:dyDescent="0.25">
      <c r="A35">
        <f t="shared" si="3"/>
        <v>29</v>
      </c>
      <c r="B35" t="s">
        <v>14</v>
      </c>
      <c r="C35" s="2">
        <v>41760</v>
      </c>
      <c r="D35" s="17">
        <f>+'[5]Precios de Paridad'!B116/1000</f>
        <v>0.80989999999999995</v>
      </c>
      <c r="E35" s="19">
        <f t="shared" si="4"/>
        <v>1.0467742136716973E-2</v>
      </c>
      <c r="F35" s="15">
        <f t="shared" si="6"/>
        <v>2.9385596990264107E-2</v>
      </c>
      <c r="G35" s="16">
        <f t="shared" si="5"/>
        <v>0.81171142857142864</v>
      </c>
    </row>
    <row r="36" spans="1:12" x14ac:dyDescent="0.25">
      <c r="A36">
        <f t="shared" si="3"/>
        <v>30</v>
      </c>
      <c r="B36" t="s">
        <v>15</v>
      </c>
      <c r="C36" s="2">
        <v>41791</v>
      </c>
      <c r="D36" s="17">
        <f>+'[5]Precios de Paridad'!B117/1000</f>
        <v>0.79752999999999996</v>
      </c>
      <c r="E36" s="19">
        <f t="shared" si="4"/>
        <v>-1.5273490554389424E-2</v>
      </c>
      <c r="F36" s="15">
        <f t="shared" si="6"/>
        <v>8.4211058707499564E-3</v>
      </c>
      <c r="G36" s="16">
        <f t="shared" si="5"/>
        <v>0.8112285714285713</v>
      </c>
    </row>
    <row r="37" spans="1:12" x14ac:dyDescent="0.25">
      <c r="A37">
        <f t="shared" si="3"/>
        <v>31</v>
      </c>
      <c r="B37" t="s">
        <v>16</v>
      </c>
      <c r="C37" s="2">
        <v>41821</v>
      </c>
      <c r="D37" s="17">
        <f>+'[5]Precios de Paridad'!B118/1000</f>
        <v>0.81065999999999994</v>
      </c>
      <c r="E37" s="19">
        <f t="shared" si="4"/>
        <v>1.6463330533020626E-2</v>
      </c>
      <c r="F37" s="15">
        <f t="shared" si="6"/>
        <v>-1.6133600995112962E-3</v>
      </c>
      <c r="G37" s="16">
        <f t="shared" si="5"/>
        <v>0.81005142857142864</v>
      </c>
    </row>
    <row r="38" spans="1:12" x14ac:dyDescent="0.25">
      <c r="A38">
        <f t="shared" si="3"/>
        <v>32</v>
      </c>
      <c r="B38" t="s">
        <v>17</v>
      </c>
      <c r="C38" s="2">
        <v>41852</v>
      </c>
      <c r="D38" s="17">
        <f>+'[5]Precios de Paridad'!B119/1000</f>
        <v>0.78021000000000007</v>
      </c>
      <c r="E38" s="19">
        <f t="shared" si="4"/>
        <v>-3.7561986529494273E-2</v>
      </c>
      <c r="F38" s="15">
        <f t="shared" si="6"/>
        <v>-6.6287697462900863E-2</v>
      </c>
      <c r="G38" s="16">
        <f t="shared" si="5"/>
        <v>0.80478714285714281</v>
      </c>
    </row>
    <row r="39" spans="1:12" x14ac:dyDescent="0.25">
      <c r="A39">
        <f t="shared" si="3"/>
        <v>33</v>
      </c>
      <c r="B39" t="s">
        <v>18</v>
      </c>
      <c r="C39" s="2">
        <v>41883</v>
      </c>
      <c r="D39" s="17">
        <f>+'[5]Precios de Paridad'!B120/1000</f>
        <v>0.76215999999999995</v>
      </c>
      <c r="E39" s="19">
        <f t="shared" si="4"/>
        <v>-2.3134797041822197E-2</v>
      </c>
      <c r="F39" s="15">
        <f t="shared" si="6"/>
        <v>-0.10604407849208874</v>
      </c>
      <c r="G39" s="16">
        <f t="shared" si="5"/>
        <v>0.79792999999999992</v>
      </c>
    </row>
    <row r="40" spans="1:12" x14ac:dyDescent="0.25">
      <c r="A40">
        <f t="shared" si="3"/>
        <v>34</v>
      </c>
      <c r="B40" t="s">
        <v>19</v>
      </c>
      <c r="C40" s="2">
        <v>41913</v>
      </c>
      <c r="D40" s="17">
        <f>+'[5]Precios de Paridad'!B121/1000</f>
        <v>0.72911000000000004</v>
      </c>
      <c r="E40" s="19">
        <f t="shared" si="4"/>
        <v>-4.3363598194604669E-2</v>
      </c>
      <c r="F40" s="15">
        <f t="shared" si="6"/>
        <v>-0.1157372595629077</v>
      </c>
      <c r="G40" s="16">
        <f t="shared" si="5"/>
        <v>0.78444000000000003</v>
      </c>
    </row>
    <row r="41" spans="1:12" x14ac:dyDescent="0.25">
      <c r="A41">
        <f t="shared" si="3"/>
        <v>35</v>
      </c>
      <c r="B41" t="s">
        <v>20</v>
      </c>
      <c r="C41" s="2">
        <v>41944</v>
      </c>
      <c r="D41" s="17">
        <f>+'[5]Precios de Paridad'!B122/1000</f>
        <v>0.67237999999999998</v>
      </c>
      <c r="E41" s="19">
        <f t="shared" si="4"/>
        <v>-7.7807189587305148E-2</v>
      </c>
      <c r="F41" s="15">
        <f t="shared" si="6"/>
        <v>-0.16047995405226556</v>
      </c>
      <c r="G41" s="16">
        <f t="shared" si="5"/>
        <v>0.76599285714285714</v>
      </c>
    </row>
    <row r="42" spans="1:12" x14ac:dyDescent="0.25">
      <c r="A42">
        <f t="shared" si="3"/>
        <v>36</v>
      </c>
      <c r="B42" t="s">
        <v>21</v>
      </c>
      <c r="C42" s="2">
        <v>41974</v>
      </c>
      <c r="D42" s="17">
        <f>+'[5]Precios de Paridad'!B123/1000</f>
        <v>0.57883000000000007</v>
      </c>
      <c r="E42" s="19">
        <f t="shared" si="4"/>
        <v>-0.13913263333234172</v>
      </c>
      <c r="F42" s="15">
        <f t="shared" si="6"/>
        <v>-0.29316155818781275</v>
      </c>
      <c r="G42" s="16">
        <f t="shared" si="5"/>
        <v>0.73298285714285705</v>
      </c>
    </row>
    <row r="43" spans="1:12" x14ac:dyDescent="0.25">
      <c r="A43">
        <f t="shared" si="3"/>
        <v>37</v>
      </c>
      <c r="B43" t="s">
        <v>11</v>
      </c>
      <c r="C43" s="2">
        <v>42005</v>
      </c>
      <c r="D43" s="17">
        <f>+'[5]Precios de Paridad'!B124/1000</f>
        <v>0.45557999999999998</v>
      </c>
      <c r="E43" s="19">
        <f t="shared" si="4"/>
        <v>-0.21292953025931627</v>
      </c>
      <c r="F43" s="15">
        <f t="shared" si="6"/>
        <v>-0.4424154896825202</v>
      </c>
      <c r="G43" s="16">
        <f t="shared" si="5"/>
        <v>0.68413285714285721</v>
      </c>
    </row>
    <row r="44" spans="1:12" x14ac:dyDescent="0.25">
      <c r="A44">
        <f t="shared" si="3"/>
        <v>38</v>
      </c>
      <c r="B44" t="s">
        <v>22</v>
      </c>
      <c r="C44" s="2">
        <v>42036</v>
      </c>
      <c r="D44" s="17">
        <f>+'[5]Precios de Paridad'!B125/1000</f>
        <v>0.47092000000000001</v>
      </c>
      <c r="E44" s="19">
        <f t="shared" si="4"/>
        <v>3.3671363975591673E-2</v>
      </c>
      <c r="F44" s="15">
        <f t="shared" si="6"/>
        <v>-0.41873210230078006</v>
      </c>
      <c r="G44" s="16">
        <f t="shared" si="5"/>
        <v>0.63559857142857135</v>
      </c>
    </row>
    <row r="45" spans="1:12" x14ac:dyDescent="0.25">
      <c r="A45">
        <f t="shared" si="3"/>
        <v>39</v>
      </c>
      <c r="B45" t="s">
        <v>12</v>
      </c>
      <c r="C45" s="2">
        <v>42064</v>
      </c>
      <c r="D45" s="17">
        <f>+'[5]Precios de Paridad'!B126/1000</f>
        <v>0.5101</v>
      </c>
      <c r="E45" s="19">
        <f t="shared" si="4"/>
        <v>8.319884481440587E-2</v>
      </c>
      <c r="F45" s="15">
        <f t="shared" si="6"/>
        <v>-0.38060082084658908</v>
      </c>
      <c r="G45" s="16">
        <f t="shared" si="5"/>
        <v>0.59701142857142853</v>
      </c>
    </row>
    <row r="46" spans="1:12" x14ac:dyDescent="0.25">
      <c r="A46">
        <f t="shared" si="3"/>
        <v>40</v>
      </c>
      <c r="B46" t="s">
        <v>13</v>
      </c>
      <c r="C46" s="2">
        <v>42095</v>
      </c>
      <c r="D46" s="17">
        <f>+'[5]Precios de Paridad'!B127/1000</f>
        <v>0.48925000000000002</v>
      </c>
      <c r="E46" s="19">
        <f t="shared" si="4"/>
        <v>-4.0874338365026408E-2</v>
      </c>
      <c r="F46" s="15">
        <f t="shared" si="6"/>
        <v>-0.38958964953649977</v>
      </c>
      <c r="G46" s="16">
        <f t="shared" si="5"/>
        <v>0.55802428571428575</v>
      </c>
    </row>
    <row r="47" spans="1:12" x14ac:dyDescent="0.25">
      <c r="A47">
        <f t="shared" si="3"/>
        <v>41</v>
      </c>
      <c r="B47" t="s">
        <v>14</v>
      </c>
      <c r="C47" s="2">
        <v>42125</v>
      </c>
      <c r="D47" s="17">
        <f>+'[5]Precios de Paridad'!B128/1000</f>
        <v>0.54236000000000006</v>
      </c>
      <c r="E47" s="19">
        <f t="shared" si="4"/>
        <v>0.10855390904445583</v>
      </c>
      <c r="F47" s="15">
        <f t="shared" si="6"/>
        <v>-0.33033707865168527</v>
      </c>
      <c r="G47" s="16">
        <f t="shared" si="5"/>
        <v>0.53134571428571431</v>
      </c>
    </row>
    <row r="48" spans="1:12" x14ac:dyDescent="0.25">
      <c r="A48">
        <f t="shared" si="3"/>
        <v>42</v>
      </c>
      <c r="B48" t="s">
        <v>15</v>
      </c>
      <c r="C48" s="2">
        <v>42156</v>
      </c>
      <c r="D48" s="17">
        <f>+'[5]Precios de Paridad'!B129/1000</f>
        <v>0.52013999999999994</v>
      </c>
      <c r="E48" s="19">
        <f t="shared" si="4"/>
        <v>-4.0969098016078065E-2</v>
      </c>
      <c r="F48" s="15">
        <f t="shared" si="6"/>
        <v>-0.34781136759745723</v>
      </c>
      <c r="G48" s="16">
        <f t="shared" si="5"/>
        <v>0.50959714285714297</v>
      </c>
    </row>
    <row r="49" spans="1:7" x14ac:dyDescent="0.25">
      <c r="A49">
        <f t="shared" si="3"/>
        <v>43</v>
      </c>
      <c r="B49" t="s">
        <v>16</v>
      </c>
      <c r="C49" s="2">
        <v>42186</v>
      </c>
      <c r="D49" s="17">
        <f>+'[5]Precios de Paridad'!B130/1000</f>
        <v>0.48987000000000003</v>
      </c>
      <c r="E49" s="19">
        <f t="shared" si="4"/>
        <v>-5.8195870342599876E-2</v>
      </c>
      <c r="F49" s="15">
        <f t="shared" si="6"/>
        <v>-0.39571460291614236</v>
      </c>
      <c r="G49" s="16">
        <f t="shared" si="5"/>
        <v>0.49688857142857146</v>
      </c>
    </row>
    <row r="50" spans="1:7" x14ac:dyDescent="0.25">
      <c r="A50">
        <f t="shared" si="3"/>
        <v>44</v>
      </c>
      <c r="B50" t="s">
        <v>17</v>
      </c>
      <c r="C50" s="2">
        <v>42217</v>
      </c>
      <c r="D50" s="17">
        <f>+'[5]Precios de Paridad'!B131/1000</f>
        <v>0.43220999999999998</v>
      </c>
      <c r="E50" s="19">
        <f t="shared" si="4"/>
        <v>-0.1177046971645539</v>
      </c>
      <c r="F50" s="15">
        <f t="shared" si="6"/>
        <v>-0.44603376014150042</v>
      </c>
      <c r="G50" s="16">
        <f t="shared" si="5"/>
        <v>0.49354999999999999</v>
      </c>
    </row>
    <row r="51" spans="1:7" x14ac:dyDescent="0.25">
      <c r="A51">
        <f t="shared" si="3"/>
        <v>45</v>
      </c>
      <c r="B51" t="s">
        <v>18</v>
      </c>
      <c r="C51" s="2">
        <v>42248</v>
      </c>
      <c r="D51" s="17">
        <f>+'[5]Precios de Paridad'!B132/1000</f>
        <v>0.42125000000000001</v>
      </c>
      <c r="E51" s="19">
        <f t="shared" si="4"/>
        <v>-2.5358043543647679E-2</v>
      </c>
      <c r="F51" s="15">
        <f t="shared" si="6"/>
        <v>-0.4472945313320037</v>
      </c>
      <c r="G51" s="16">
        <f t="shared" si="5"/>
        <v>0.48645428571428578</v>
      </c>
    </row>
    <row r="52" spans="1:7" x14ac:dyDescent="0.25">
      <c r="A52">
        <f t="shared" si="3"/>
        <v>46</v>
      </c>
      <c r="B52" t="s">
        <v>19</v>
      </c>
      <c r="C52" s="2">
        <v>42278</v>
      </c>
      <c r="D52" s="17">
        <f>+'[5]Precios de Paridad'!B133/1000</f>
        <v>0.41411999999999999</v>
      </c>
      <c r="E52" s="19">
        <f t="shared" si="4"/>
        <v>-1.6925816023738882E-2</v>
      </c>
      <c r="F52" s="15">
        <f t="shared" si="6"/>
        <v>-0.43201985982910673</v>
      </c>
      <c r="G52" s="16">
        <f t="shared" si="5"/>
        <v>0.47274285714285719</v>
      </c>
    </row>
    <row r="53" spans="1:7" x14ac:dyDescent="0.25">
      <c r="A53">
        <f t="shared" si="3"/>
        <v>47</v>
      </c>
      <c r="B53" t="s">
        <v>20</v>
      </c>
      <c r="C53" s="2">
        <v>42309</v>
      </c>
      <c r="D53" s="17">
        <f>+'[5]Precios de Paridad'!B134/1000</f>
        <v>0.39601999999999998</v>
      </c>
      <c r="E53" s="19">
        <f t="shared" si="4"/>
        <v>-4.3707138027624826E-2</v>
      </c>
      <c r="F53" s="15">
        <f t="shared" si="6"/>
        <v>-0.41101757934501326</v>
      </c>
      <c r="G53" s="16">
        <f t="shared" si="5"/>
        <v>0.45942428571428573</v>
      </c>
    </row>
    <row r="54" spans="1:7" x14ac:dyDescent="0.25">
      <c r="A54">
        <f t="shared" si="3"/>
        <v>48</v>
      </c>
      <c r="B54" t="s">
        <v>21</v>
      </c>
      <c r="C54" s="2">
        <v>42339</v>
      </c>
      <c r="D54" s="17">
        <f>+'[5]Precios de Paridad'!B135/1000</f>
        <v>0.35942000000000002</v>
      </c>
      <c r="E54" s="19">
        <f t="shared" si="4"/>
        <v>-9.2419574768951018E-2</v>
      </c>
      <c r="F54" s="15">
        <f t="shared" si="6"/>
        <v>-0.37905775443567202</v>
      </c>
      <c r="G54" s="16">
        <f t="shared" si="5"/>
        <v>0.43329000000000001</v>
      </c>
    </row>
    <row r="55" spans="1:7" x14ac:dyDescent="0.25">
      <c r="A55">
        <f t="shared" si="3"/>
        <v>49</v>
      </c>
      <c r="B55" t="s">
        <v>11</v>
      </c>
      <c r="C55" s="2">
        <v>42370</v>
      </c>
      <c r="D55" s="17">
        <f>+'[5]Precios de Paridad'!B136/1000</f>
        <v>0.30010999999999999</v>
      </c>
      <c r="E55" s="19">
        <f t="shared" si="4"/>
        <v>-0.16501585888375725</v>
      </c>
      <c r="F55" s="15">
        <f t="shared" si="6"/>
        <v>-0.34125729838886698</v>
      </c>
      <c r="G55" s="16">
        <f t="shared" si="5"/>
        <v>0.40185714285714286</v>
      </c>
    </row>
    <row r="56" spans="1:7" x14ac:dyDescent="0.25">
      <c r="A56">
        <f t="shared" si="3"/>
        <v>50</v>
      </c>
      <c r="B56" t="s">
        <v>22</v>
      </c>
      <c r="C56" s="2">
        <v>42401</v>
      </c>
      <c r="D56" s="17">
        <f>+'[5]Precios de Paridad'!B137/1000</f>
        <v>0.28849999999999998</v>
      </c>
      <c r="E56" s="19">
        <f t="shared" si="4"/>
        <v>-3.8685815201092932E-2</v>
      </c>
      <c r="F56" s="15">
        <f t="shared" si="6"/>
        <v>-0.38736940456977831</v>
      </c>
      <c r="G56" s="16">
        <f t="shared" si="5"/>
        <v>0.37308999999999998</v>
      </c>
    </row>
    <row r="57" spans="1:7" x14ac:dyDescent="0.25">
      <c r="A57">
        <f t="shared" si="3"/>
        <v>51</v>
      </c>
      <c r="B57" t="s">
        <v>12</v>
      </c>
      <c r="C57" s="2">
        <v>42430</v>
      </c>
      <c r="D57" s="17">
        <f>+'[5]Precios de Paridad'!B138/1000</f>
        <v>0.31955</v>
      </c>
      <c r="E57" s="19">
        <f t="shared" si="4"/>
        <v>0.107625649913345</v>
      </c>
      <c r="F57" s="15">
        <f t="shared" si="6"/>
        <v>-0.37355420505783177</v>
      </c>
      <c r="G57" s="16">
        <f t="shared" si="5"/>
        <v>0.35699571428571425</v>
      </c>
    </row>
    <row r="58" spans="1:7" x14ac:dyDescent="0.25">
      <c r="A58">
        <f t="shared" si="3"/>
        <v>52</v>
      </c>
      <c r="B58" t="s">
        <v>13</v>
      </c>
      <c r="C58" s="2">
        <v>42461</v>
      </c>
      <c r="D58" s="17">
        <f>+'[5]Precios de Paridad'!B139/1000</f>
        <v>0.33318999999999999</v>
      </c>
      <c r="E58" s="19">
        <f t="shared" si="4"/>
        <v>4.2685025817555955E-2</v>
      </c>
      <c r="F58" s="15">
        <f t="shared" si="6"/>
        <v>-0.318978027593255</v>
      </c>
      <c r="G58" s="16">
        <f t="shared" si="5"/>
        <v>0.34441571428571427</v>
      </c>
    </row>
    <row r="59" spans="1:7" x14ac:dyDescent="0.25">
      <c r="A59">
        <f t="shared" si="3"/>
        <v>53</v>
      </c>
      <c r="B59" t="s">
        <v>14</v>
      </c>
      <c r="C59" s="2">
        <v>42491</v>
      </c>
      <c r="D59" s="17">
        <f>+'[5]Precios de Paridad'!B140/1000</f>
        <v>0.36880000000000002</v>
      </c>
      <c r="E59" s="19">
        <f t="shared" si="4"/>
        <v>0.1068759566613644</v>
      </c>
      <c r="F59" s="15">
        <f t="shared" si="6"/>
        <v>-0.32000885021019254</v>
      </c>
      <c r="G59" s="16">
        <f t="shared" si="5"/>
        <v>0.33794142857142856</v>
      </c>
    </row>
    <row r="60" spans="1:7" x14ac:dyDescent="0.25">
      <c r="A60">
        <f t="shared" si="3"/>
        <v>54</v>
      </c>
      <c r="B60" t="s">
        <v>15</v>
      </c>
      <c r="C60" s="2">
        <v>42522</v>
      </c>
      <c r="D60" s="17">
        <f>+'[5]Precios de Paridad'!B141/1000</f>
        <v>0.41764999999999997</v>
      </c>
      <c r="E60" s="19">
        <f t="shared" si="4"/>
        <v>0.13245661605206061</v>
      </c>
      <c r="F60" s="15">
        <f t="shared" si="6"/>
        <v>-0.19704310377975154</v>
      </c>
      <c r="G60" s="16">
        <f t="shared" si="5"/>
        <v>0.34103142857142854</v>
      </c>
    </row>
    <row r="61" spans="1:7" x14ac:dyDescent="0.25">
      <c r="A61">
        <f t="shared" si="3"/>
        <v>55</v>
      </c>
      <c r="B61" t="s">
        <v>16</v>
      </c>
      <c r="C61" s="2">
        <v>42552</v>
      </c>
      <c r="D61" s="17">
        <f>+'[5]Precios de Paridad'!B142/1000</f>
        <v>0.40654000000000001</v>
      </c>
      <c r="E61" s="19">
        <f t="shared" si="4"/>
        <v>-2.6601221118160989E-2</v>
      </c>
      <c r="F61" s="15">
        <f t="shared" si="6"/>
        <v>-0.17010635474717783</v>
      </c>
      <c r="G61" s="16">
        <f t="shared" si="5"/>
        <v>0.34776285714285715</v>
      </c>
    </row>
    <row r="62" spans="1:7" x14ac:dyDescent="0.25">
      <c r="A62">
        <f t="shared" si="3"/>
        <v>56</v>
      </c>
      <c r="B62" t="s">
        <v>17</v>
      </c>
      <c r="C62" s="2">
        <v>42583</v>
      </c>
      <c r="D62" s="17">
        <f>+'[5]Precios de Paridad'!B143/1000</f>
        <v>0.36842000000000003</v>
      </c>
      <c r="E62" s="19">
        <f t="shared" si="4"/>
        <v>-9.3766911005067066E-2</v>
      </c>
      <c r="F62" s="15">
        <f t="shared" si="6"/>
        <v>-0.1475902917563221</v>
      </c>
      <c r="G62" s="16">
        <f t="shared" si="5"/>
        <v>0.3575214285714286</v>
      </c>
    </row>
    <row r="63" spans="1:7" x14ac:dyDescent="0.25">
      <c r="A63">
        <f t="shared" si="3"/>
        <v>57</v>
      </c>
      <c r="B63" t="s">
        <v>18</v>
      </c>
      <c r="C63" s="2">
        <v>42614</v>
      </c>
      <c r="D63" s="17">
        <f>+'[5]Precios de Paridad'!B144/1000</f>
        <v>0.40117000000000003</v>
      </c>
      <c r="E63" s="19">
        <f t="shared" si="4"/>
        <v>8.8893111123174551E-2</v>
      </c>
      <c r="F63" s="15">
        <f t="shared" si="6"/>
        <v>-4.7667655786350127E-2</v>
      </c>
      <c r="G63" s="16">
        <f t="shared" si="5"/>
        <v>0.37361714285714287</v>
      </c>
    </row>
    <row r="64" spans="1:7" x14ac:dyDescent="0.25">
      <c r="A64">
        <f t="shared" si="3"/>
        <v>58</v>
      </c>
      <c r="B64" t="s">
        <v>19</v>
      </c>
      <c r="C64" s="2">
        <v>42644</v>
      </c>
      <c r="D64" s="17">
        <f>+'[5]Precios de Paridad'!B145/1000</f>
        <v>0.42166999999999999</v>
      </c>
      <c r="E64" s="19">
        <f t="shared" si="4"/>
        <v>5.1100530946980083E-2</v>
      </c>
      <c r="F64" s="15">
        <f t="shared" si="6"/>
        <v>1.8231430503235835E-2</v>
      </c>
      <c r="G64" s="16">
        <f t="shared" si="5"/>
        <v>0.38820571428571427</v>
      </c>
    </row>
    <row r="65" spans="1:7" x14ac:dyDescent="0.25">
      <c r="A65">
        <f t="shared" si="3"/>
        <v>59</v>
      </c>
      <c r="B65" t="s">
        <v>20</v>
      </c>
      <c r="C65" s="2">
        <v>42675</v>
      </c>
      <c r="D65" s="17">
        <f>+'[5]Precios de Paridad'!B146/1000</f>
        <v>0.41337000000000002</v>
      </c>
      <c r="E65" s="19">
        <f t="shared" si="4"/>
        <v>-1.9683638864514852E-2</v>
      </c>
      <c r="F65" s="15">
        <f t="shared" si="6"/>
        <v>4.3810918640472707E-2</v>
      </c>
      <c r="G65" s="16">
        <f t="shared" si="5"/>
        <v>0.39965999999999996</v>
      </c>
    </row>
    <row r="66" spans="1:7" x14ac:dyDescent="0.25">
      <c r="A66">
        <f t="shared" si="3"/>
        <v>60</v>
      </c>
      <c r="B66" t="s">
        <v>21</v>
      </c>
      <c r="C66" s="2">
        <v>42705</v>
      </c>
      <c r="D66" s="17">
        <f>+'[5]Precios de Paridad'!B147/1000</f>
        <v>0.43613000000000002</v>
      </c>
      <c r="E66" s="19">
        <f t="shared" si="4"/>
        <v>5.5059631806855913E-2</v>
      </c>
      <c r="F66" s="15">
        <f t="shared" si="6"/>
        <v>0.21342718824773255</v>
      </c>
      <c r="G66" s="16">
        <f t="shared" si="5"/>
        <v>0.40927857142857144</v>
      </c>
    </row>
    <row r="67" spans="1:7" x14ac:dyDescent="0.25">
      <c r="A67">
        <f t="shared" si="3"/>
        <v>61</v>
      </c>
      <c r="B67" t="s">
        <v>11</v>
      </c>
      <c r="C67" s="2">
        <v>42736</v>
      </c>
      <c r="D67" s="17">
        <f>+'[5]Precios de Paridad'!B148/1000</f>
        <v>0.46544000000000002</v>
      </c>
      <c r="E67" s="19">
        <f t="shared" si="4"/>
        <v>6.7204732533877598E-2</v>
      </c>
      <c r="F67" s="15">
        <f t="shared" si="6"/>
        <v>0.55089800406517631</v>
      </c>
      <c r="G67" s="16">
        <f t="shared" si="5"/>
        <v>0.41610571428571425</v>
      </c>
    </row>
    <row r="68" spans="1:7" x14ac:dyDescent="0.25">
      <c r="A68">
        <f t="shared" si="3"/>
        <v>62</v>
      </c>
      <c r="B68" t="s">
        <v>22</v>
      </c>
      <c r="C68" s="2">
        <v>42767</v>
      </c>
      <c r="D68" s="17">
        <f>+'[5]Precios de Paridad'!B149/1000</f>
        <v>0.45776</v>
      </c>
      <c r="E68" s="19">
        <f t="shared" si="4"/>
        <v>-1.6500515641113878E-2</v>
      </c>
      <c r="F68" s="15">
        <f t="shared" si="6"/>
        <v>0.58668977469670724</v>
      </c>
      <c r="G68" s="16">
        <f t="shared" si="5"/>
        <v>0.42342285714285716</v>
      </c>
    </row>
    <row r="69" spans="1:7" x14ac:dyDescent="0.25">
      <c r="A69">
        <f t="shared" si="3"/>
        <v>63</v>
      </c>
      <c r="B69" t="s">
        <v>12</v>
      </c>
      <c r="C69" s="2">
        <v>42795</v>
      </c>
      <c r="D69" s="17">
        <f>+'[5]Precios de Paridad'!B150/1000</f>
        <v>0.43768000000000001</v>
      </c>
      <c r="E69" s="19">
        <f t="shared" si="4"/>
        <v>-4.38657811953862E-2</v>
      </c>
      <c r="F69" s="15">
        <f t="shared" si="6"/>
        <v>0.36967610702550457</v>
      </c>
      <c r="G69" s="16">
        <f t="shared" si="5"/>
        <v>0.43331714285714285</v>
      </c>
    </row>
    <row r="70" spans="1:7" x14ac:dyDescent="0.25">
      <c r="A70">
        <f t="shared" si="3"/>
        <v>64</v>
      </c>
      <c r="B70" t="s">
        <v>13</v>
      </c>
      <c r="C70" s="2">
        <v>42826</v>
      </c>
      <c r="D70" s="17">
        <f>+'[5]Precios de Paridad'!B151/1000</f>
        <v>0.44124999999999998</v>
      </c>
      <c r="E70" s="19">
        <f t="shared" si="4"/>
        <v>8.1566441235605414E-3</v>
      </c>
      <c r="F70" s="15">
        <f t="shared" si="6"/>
        <v>0.32431945736666767</v>
      </c>
      <c r="G70" s="16">
        <f t="shared" si="5"/>
        <v>0.43904285714285718</v>
      </c>
    </row>
    <row r="71" spans="1:7" x14ac:dyDescent="0.25">
      <c r="A71">
        <f t="shared" si="3"/>
        <v>65</v>
      </c>
      <c r="B71" t="s">
        <v>14</v>
      </c>
      <c r="C71" s="2">
        <v>42856</v>
      </c>
      <c r="D71" s="17">
        <f>+'[5]Precios de Paridad'!B152/1000</f>
        <v>0.41833999999999999</v>
      </c>
      <c r="E71" s="19">
        <f t="shared" si="4"/>
        <v>-5.1920679886685472E-2</v>
      </c>
      <c r="F71" s="15">
        <f t="shared" si="6"/>
        <v>0.13432754880694131</v>
      </c>
      <c r="G71" s="16">
        <f t="shared" si="5"/>
        <v>0.43856714285714288</v>
      </c>
    </row>
    <row r="72" spans="1:7" x14ac:dyDescent="0.25">
      <c r="A72">
        <f t="shared" si="3"/>
        <v>66</v>
      </c>
      <c r="B72" t="s">
        <v>15</v>
      </c>
      <c r="C72" s="2">
        <v>42887</v>
      </c>
      <c r="D72" s="17">
        <f>+'[5]Precios de Paridad'!B153/1000</f>
        <v>0.41836000000000001</v>
      </c>
      <c r="E72" s="19">
        <f t="shared" si="4"/>
        <v>4.7808003059701676E-5</v>
      </c>
      <c r="F72" s="15">
        <f t="shared" si="6"/>
        <v>1.6999880282533297E-3</v>
      </c>
      <c r="G72" s="16">
        <f t="shared" si="5"/>
        <v>0.43928</v>
      </c>
    </row>
    <row r="73" spans="1:7" x14ac:dyDescent="0.25">
      <c r="A73">
        <f t="shared" ref="A73:A136" si="10">+A72+1</f>
        <v>67</v>
      </c>
      <c r="B73" t="s">
        <v>16</v>
      </c>
      <c r="C73" s="2">
        <v>42917</v>
      </c>
      <c r="D73" s="17">
        <f>+'[5]Precios de Paridad'!B154/1000</f>
        <v>0.40786</v>
      </c>
      <c r="E73" s="19">
        <f t="shared" ref="E73:E136" si="11">+D73/D72-1</f>
        <v>-2.5098001721005847E-2</v>
      </c>
      <c r="F73" s="15">
        <f t="shared" si="6"/>
        <v>3.2469129728931456E-3</v>
      </c>
      <c r="G73" s="16">
        <f t="shared" si="5"/>
        <v>0.43524142857142856</v>
      </c>
    </row>
    <row r="74" spans="1:7" x14ac:dyDescent="0.25">
      <c r="A74">
        <f t="shared" si="10"/>
        <v>68</v>
      </c>
      <c r="B74" t="s">
        <v>17</v>
      </c>
      <c r="C74" s="2">
        <v>42948</v>
      </c>
      <c r="D74" s="17">
        <f>+'[5]Precios de Paridad'!B155/1000</f>
        <v>0.44612999999999997</v>
      </c>
      <c r="E74" s="19">
        <f t="shared" si="11"/>
        <v>9.3831216593929234E-2</v>
      </c>
      <c r="F74" s="15">
        <f t="shared" si="6"/>
        <v>0.21092774550784421</v>
      </c>
      <c r="G74" s="16">
        <f t="shared" si="5"/>
        <v>0.43248285714285711</v>
      </c>
    </row>
    <row r="75" spans="1:7" x14ac:dyDescent="0.25">
      <c r="A75">
        <f t="shared" si="10"/>
        <v>69</v>
      </c>
      <c r="B75" t="s">
        <v>18</v>
      </c>
      <c r="C75" s="2">
        <v>42979</v>
      </c>
      <c r="D75" s="17">
        <f>+'[5]Precios de Paridad'!B156/1000</f>
        <v>0.48351</v>
      </c>
      <c r="E75" s="19">
        <f t="shared" si="11"/>
        <v>8.3787236904041551E-2</v>
      </c>
      <c r="F75" s="15">
        <f t="shared" si="6"/>
        <v>0.20524964478899221</v>
      </c>
      <c r="G75" s="16">
        <f t="shared" si="5"/>
        <v>0.43616142857142853</v>
      </c>
    </row>
    <row r="76" spans="1:7" x14ac:dyDescent="0.25">
      <c r="A76">
        <f t="shared" si="10"/>
        <v>70</v>
      </c>
      <c r="B76" t="s">
        <v>19</v>
      </c>
      <c r="C76" s="2">
        <v>43009</v>
      </c>
      <c r="D76" s="17">
        <f>+'[5]Precios de Paridad'!B157/1000</f>
        <v>0.49035000000000001</v>
      </c>
      <c r="E76" s="19">
        <f t="shared" si="11"/>
        <v>1.4146553328783229E-2</v>
      </c>
      <c r="F76" s="15">
        <f t="shared" si="6"/>
        <v>0.16287618279697402</v>
      </c>
      <c r="G76" s="16">
        <f t="shared" si="5"/>
        <v>0.44368571428571429</v>
      </c>
    </row>
    <row r="77" spans="1:7" x14ac:dyDescent="0.25">
      <c r="A77">
        <f t="shared" si="10"/>
        <v>71</v>
      </c>
      <c r="B77" t="s">
        <v>20</v>
      </c>
      <c r="C77" s="2">
        <v>43040</v>
      </c>
      <c r="D77" s="17">
        <f>+'[5]Precios de Paridad'!B158/1000</f>
        <v>0.50849999999999995</v>
      </c>
      <c r="E77" s="19">
        <f t="shared" si="11"/>
        <v>3.701437748546943E-2</v>
      </c>
      <c r="F77" s="15">
        <f t="shared" si="6"/>
        <v>0.23013281079904191</v>
      </c>
      <c r="G77" s="16">
        <f t="shared" si="5"/>
        <v>0.45329285714285711</v>
      </c>
    </row>
    <row r="78" spans="1:7" x14ac:dyDescent="0.25">
      <c r="A78">
        <f t="shared" si="10"/>
        <v>72</v>
      </c>
      <c r="B78" t="s">
        <v>21</v>
      </c>
      <c r="C78" s="2">
        <v>43070</v>
      </c>
      <c r="D78" s="17">
        <f>+'[5]Precios de Paridad'!B159/1000</f>
        <v>0.52512000000000003</v>
      </c>
      <c r="E78" s="19">
        <f t="shared" si="11"/>
        <v>3.2684365781711078E-2</v>
      </c>
      <c r="F78" s="15">
        <f t="shared" si="6"/>
        <v>0.20404466558136347</v>
      </c>
      <c r="G78" s="16">
        <f t="shared" ref="G78:G141" si="12">+AVERAGE(D72:D78)</f>
        <v>0.46854714285714277</v>
      </c>
    </row>
    <row r="79" spans="1:7" x14ac:dyDescent="0.25">
      <c r="A79">
        <f t="shared" si="10"/>
        <v>73</v>
      </c>
      <c r="B79" t="s">
        <v>11</v>
      </c>
      <c r="C79" s="2">
        <v>43101</v>
      </c>
      <c r="D79" s="17">
        <f>+'[5]Precios de Paridad'!B160/1000</f>
        <v>0.55565999999999993</v>
      </c>
      <c r="E79" s="19">
        <f t="shared" si="11"/>
        <v>5.8158135283363555E-2</v>
      </c>
      <c r="F79" s="15">
        <f t="shared" si="6"/>
        <v>0.1938380886902713</v>
      </c>
      <c r="G79" s="16">
        <f t="shared" si="12"/>
        <v>0.48816142857142852</v>
      </c>
    </row>
    <row r="80" spans="1:7" x14ac:dyDescent="0.25">
      <c r="A80">
        <f t="shared" si="10"/>
        <v>74</v>
      </c>
      <c r="B80" t="s">
        <v>22</v>
      </c>
      <c r="C80" s="2">
        <v>43132</v>
      </c>
      <c r="D80" s="17">
        <f>+'[5]Precios de Paridad'!B161/1000</f>
        <v>0.55623</v>
      </c>
      <c r="E80" s="19">
        <f t="shared" si="11"/>
        <v>1.0258071482562858E-3</v>
      </c>
      <c r="F80" s="15">
        <f t="shared" si="6"/>
        <v>0.21511272282418736</v>
      </c>
      <c r="G80" s="16">
        <f t="shared" si="12"/>
        <v>0.50935714285714284</v>
      </c>
    </row>
    <row r="81" spans="1:7" x14ac:dyDescent="0.25">
      <c r="A81">
        <f t="shared" si="10"/>
        <v>75</v>
      </c>
      <c r="B81" t="s">
        <v>12</v>
      </c>
      <c r="C81" s="2">
        <v>43160</v>
      </c>
      <c r="D81" s="17">
        <f>+'[5]Precios de Paridad'!B162/1000</f>
        <v>0.52370000000000005</v>
      </c>
      <c r="E81" s="19">
        <f t="shared" si="11"/>
        <v>-5.8483001636013832E-2</v>
      </c>
      <c r="F81" s="15">
        <f t="shared" si="6"/>
        <v>0.19653628221531716</v>
      </c>
      <c r="G81" s="16">
        <f t="shared" si="12"/>
        <v>0.52043857142857142</v>
      </c>
    </row>
    <row r="82" spans="1:7" x14ac:dyDescent="0.25">
      <c r="A82">
        <f t="shared" si="10"/>
        <v>76</v>
      </c>
      <c r="B82" t="s">
        <v>13</v>
      </c>
      <c r="C82" s="2">
        <v>43191</v>
      </c>
      <c r="D82" s="17">
        <f>+'[5]Precios de Paridad'!B163/1000</f>
        <v>0.55449999999999999</v>
      </c>
      <c r="E82" s="19">
        <f t="shared" si="11"/>
        <v>5.8812297116669798E-2</v>
      </c>
      <c r="F82" s="15">
        <f t="shared" si="6"/>
        <v>0.25665722379603406</v>
      </c>
      <c r="G82" s="16">
        <f t="shared" si="12"/>
        <v>0.53057999999999994</v>
      </c>
    </row>
    <row r="83" spans="1:7" x14ac:dyDescent="0.25">
      <c r="A83">
        <f t="shared" si="10"/>
        <v>77</v>
      </c>
      <c r="B83" t="s">
        <v>14</v>
      </c>
      <c r="C83" s="2">
        <v>43221</v>
      </c>
      <c r="D83" s="17">
        <f>+'[5]Precios de Paridad'!B164/1000</f>
        <v>0.58283000000000007</v>
      </c>
      <c r="E83" s="19">
        <f t="shared" si="11"/>
        <v>5.1091073038773915E-2</v>
      </c>
      <c r="F83" s="15">
        <f t="shared" ref="F83:F146" si="13">+D83/D71-1</f>
        <v>0.39319692116460314</v>
      </c>
      <c r="G83" s="16">
        <f t="shared" si="12"/>
        <v>0.54379142857142848</v>
      </c>
    </row>
    <row r="84" spans="1:7" x14ac:dyDescent="0.25">
      <c r="A84">
        <f t="shared" si="10"/>
        <v>78</v>
      </c>
      <c r="B84" t="s">
        <v>15</v>
      </c>
      <c r="C84" s="2">
        <v>43252</v>
      </c>
      <c r="D84" s="17">
        <f>+'[5]Precios de Paridad'!B165/1000</f>
        <v>0.59589999999999999</v>
      </c>
      <c r="E84" s="19">
        <f t="shared" si="11"/>
        <v>2.2425063912289822E-2</v>
      </c>
      <c r="F84" s="15">
        <f t="shared" si="13"/>
        <v>0.42437135481403576</v>
      </c>
      <c r="G84" s="16">
        <f t="shared" si="12"/>
        <v>0.5562771428571428</v>
      </c>
    </row>
    <row r="85" spans="1:7" x14ac:dyDescent="0.25">
      <c r="A85">
        <f t="shared" si="10"/>
        <v>79</v>
      </c>
      <c r="B85" t="s">
        <v>16</v>
      </c>
      <c r="C85" s="2">
        <v>43282</v>
      </c>
      <c r="D85" s="17">
        <f>+'[5]Precios de Paridad'!B166/1000</f>
        <v>0.58160999999999996</v>
      </c>
      <c r="E85" s="19">
        <f t="shared" si="11"/>
        <v>-2.3980533646585034E-2</v>
      </c>
      <c r="F85" s="15">
        <f t="shared" si="13"/>
        <v>0.42600402098759371</v>
      </c>
      <c r="G85" s="16">
        <f t="shared" si="12"/>
        <v>0.56434714285714283</v>
      </c>
    </row>
    <row r="86" spans="1:7" x14ac:dyDescent="0.25">
      <c r="A86">
        <f t="shared" si="10"/>
        <v>80</v>
      </c>
      <c r="B86" t="s">
        <v>17</v>
      </c>
      <c r="C86" s="2">
        <v>43313</v>
      </c>
      <c r="D86" s="17">
        <f>+'[5]Precios de Paridad'!B167/1000</f>
        <v>0.58002999999999993</v>
      </c>
      <c r="E86" s="19">
        <f t="shared" si="11"/>
        <v>-2.7165970323757005E-3</v>
      </c>
      <c r="F86" s="15">
        <f t="shared" si="13"/>
        <v>0.30013673144599107</v>
      </c>
      <c r="G86" s="16">
        <f t="shared" si="12"/>
        <v>0.56782857142857135</v>
      </c>
    </row>
    <row r="87" spans="1:7" x14ac:dyDescent="0.25">
      <c r="A87">
        <f t="shared" si="10"/>
        <v>81</v>
      </c>
      <c r="B87" t="s">
        <v>18</v>
      </c>
      <c r="C87" s="2">
        <v>43344</v>
      </c>
      <c r="D87" s="17">
        <f>+'[5]Precios de Paridad'!B168/1000</f>
        <v>0.59889999999999999</v>
      </c>
      <c r="E87" s="19">
        <f t="shared" si="11"/>
        <v>3.2532800027584852E-2</v>
      </c>
      <c r="F87" s="15">
        <f t="shared" si="13"/>
        <v>0.23865070008893308</v>
      </c>
      <c r="G87" s="16">
        <f t="shared" si="12"/>
        <v>0.57392428571428566</v>
      </c>
    </row>
    <row r="88" spans="1:7" x14ac:dyDescent="0.25">
      <c r="A88">
        <f t="shared" si="10"/>
        <v>82</v>
      </c>
      <c r="B88" t="s">
        <v>19</v>
      </c>
      <c r="C88" s="2">
        <v>43374</v>
      </c>
      <c r="D88" s="17">
        <f>+'[5]Precios de Paridad'!B169/1000</f>
        <v>0.63595000000000002</v>
      </c>
      <c r="E88" s="19">
        <f t="shared" si="11"/>
        <v>6.1863416263149063E-2</v>
      </c>
      <c r="F88" s="15">
        <f t="shared" si="13"/>
        <v>0.29693076374018568</v>
      </c>
      <c r="G88" s="16">
        <f t="shared" si="12"/>
        <v>0.58995999999999993</v>
      </c>
    </row>
    <row r="89" spans="1:7" x14ac:dyDescent="0.25">
      <c r="A89">
        <f t="shared" si="10"/>
        <v>83</v>
      </c>
      <c r="B89" t="s">
        <v>20</v>
      </c>
      <c r="C89" s="2">
        <v>43405</v>
      </c>
      <c r="D89" s="17">
        <f>+'[5]Precios de Paridad'!B170/1000</f>
        <v>0.60920000000000007</v>
      </c>
      <c r="E89" s="19">
        <f t="shared" si="11"/>
        <v>-4.2063055271640781E-2</v>
      </c>
      <c r="F89" s="15">
        <f t="shared" si="13"/>
        <v>0.19803343166175047</v>
      </c>
      <c r="G89" s="16">
        <f t="shared" si="12"/>
        <v>0.5977742857142857</v>
      </c>
    </row>
    <row r="90" spans="1:7" x14ac:dyDescent="0.25">
      <c r="A90">
        <f t="shared" si="10"/>
        <v>84</v>
      </c>
      <c r="B90" t="s">
        <v>21</v>
      </c>
      <c r="C90" s="2">
        <v>43435</v>
      </c>
      <c r="D90" s="17">
        <f>+'[5]Precios de Paridad'!B171/1000</f>
        <v>0.51698</v>
      </c>
      <c r="E90" s="19">
        <f t="shared" si="11"/>
        <v>-0.15137885751805658</v>
      </c>
      <c r="F90" s="15">
        <f t="shared" si="13"/>
        <v>-1.5501218769043312E-2</v>
      </c>
      <c r="G90" s="16">
        <f t="shared" si="12"/>
        <v>0.58836714285714276</v>
      </c>
    </row>
    <row r="91" spans="1:7" x14ac:dyDescent="0.25">
      <c r="A91">
        <f t="shared" si="10"/>
        <v>85</v>
      </c>
      <c r="B91" t="s">
        <v>11</v>
      </c>
      <c r="C91" s="2">
        <v>43466</v>
      </c>
      <c r="D91" s="17">
        <f>+'[5]Precios de Paridad'!B172/1000</f>
        <v>0.48754000000000003</v>
      </c>
      <c r="E91" s="19">
        <f t="shared" si="11"/>
        <v>-5.6946110100970948E-2</v>
      </c>
      <c r="F91" s="15">
        <f t="shared" si="13"/>
        <v>-0.12259295252492519</v>
      </c>
      <c r="G91" s="16">
        <f t="shared" si="12"/>
        <v>0.57288714285714282</v>
      </c>
    </row>
    <row r="92" spans="1:7" x14ac:dyDescent="0.25">
      <c r="A92">
        <f t="shared" si="10"/>
        <v>86</v>
      </c>
      <c r="B92" t="s">
        <v>22</v>
      </c>
      <c r="C92" s="2">
        <v>43497</v>
      </c>
      <c r="D92" s="17">
        <f>+'[5]Precios de Paridad'!B173/1000</f>
        <v>0.52448000000000006</v>
      </c>
      <c r="E92" s="19">
        <f t="shared" si="11"/>
        <v>7.5768142101160896E-2</v>
      </c>
      <c r="F92" s="15">
        <f t="shared" si="13"/>
        <v>-5.7080704025313178E-2</v>
      </c>
      <c r="G92" s="16">
        <f t="shared" si="12"/>
        <v>0.56472571428571439</v>
      </c>
    </row>
    <row r="93" spans="1:7" x14ac:dyDescent="0.25">
      <c r="A93">
        <f t="shared" si="10"/>
        <v>87</v>
      </c>
      <c r="B93" t="s">
        <v>12</v>
      </c>
      <c r="C93" s="2">
        <v>43525</v>
      </c>
      <c r="D93" s="17">
        <f>+'[5]Precios de Paridad'!B174/1000</f>
        <v>0.54437000000000002</v>
      </c>
      <c r="E93" s="19">
        <f t="shared" si="11"/>
        <v>3.7923276388041494E-2</v>
      </c>
      <c r="F93" s="15">
        <f t="shared" si="13"/>
        <v>3.9469161733816982E-2</v>
      </c>
      <c r="G93" s="16">
        <f t="shared" si="12"/>
        <v>0.55963142857142867</v>
      </c>
    </row>
    <row r="94" spans="1:7" x14ac:dyDescent="0.25">
      <c r="A94">
        <f t="shared" si="10"/>
        <v>88</v>
      </c>
      <c r="B94" t="s">
        <v>13</v>
      </c>
      <c r="C94" s="2">
        <v>43556</v>
      </c>
      <c r="D94" s="17">
        <f>+'[5]Precios de Paridad'!B175/1000</f>
        <v>0.55419000000000007</v>
      </c>
      <c r="E94" s="19">
        <f t="shared" si="11"/>
        <v>1.8039201278542194E-2</v>
      </c>
      <c r="F94" s="15">
        <f t="shared" si="13"/>
        <v>-5.5906221821444557E-4</v>
      </c>
      <c r="G94" s="16">
        <f t="shared" si="12"/>
        <v>0.55324428571428574</v>
      </c>
    </row>
    <row r="95" spans="1:7" x14ac:dyDescent="0.25">
      <c r="A95">
        <f t="shared" si="10"/>
        <v>89</v>
      </c>
      <c r="B95" t="s">
        <v>14</v>
      </c>
      <c r="C95" s="2">
        <v>43586</v>
      </c>
      <c r="D95" s="17">
        <f>+'[5]Precios de Paridad'!B176/1000</f>
        <v>0.55614999999999992</v>
      </c>
      <c r="E95" s="19">
        <f t="shared" si="11"/>
        <v>3.5366931918652256E-3</v>
      </c>
      <c r="F95" s="15">
        <f t="shared" si="13"/>
        <v>-4.5776641559288511E-2</v>
      </c>
      <c r="G95" s="16">
        <f t="shared" si="12"/>
        <v>0.54184428571428567</v>
      </c>
    </row>
    <row r="96" spans="1:7" x14ac:dyDescent="0.25">
      <c r="A96">
        <f t="shared" si="10"/>
        <v>90</v>
      </c>
      <c r="B96" t="s">
        <v>15</v>
      </c>
      <c r="C96" s="2">
        <v>43617</v>
      </c>
      <c r="D96" s="17">
        <f>+'[5]Precios de Paridad'!B177/1000</f>
        <v>0.52429999999999999</v>
      </c>
      <c r="E96" s="19">
        <f t="shared" si="11"/>
        <v>-5.7268722466960242E-2</v>
      </c>
      <c r="F96" s="15">
        <f t="shared" si="13"/>
        <v>-0.12015438832018799</v>
      </c>
      <c r="G96" s="16">
        <f t="shared" si="12"/>
        <v>0.5297157142857144</v>
      </c>
    </row>
    <row r="97" spans="1:7" x14ac:dyDescent="0.25">
      <c r="A97">
        <f t="shared" si="10"/>
        <v>91</v>
      </c>
      <c r="B97" t="s">
        <v>16</v>
      </c>
      <c r="C97" s="2">
        <v>43647</v>
      </c>
      <c r="D97" s="17">
        <f>+'[5]Precios de Paridad'!B178/1000</f>
        <v>0.52403999999999995</v>
      </c>
      <c r="E97" s="19">
        <f t="shared" si="11"/>
        <v>-4.9589929429727508E-4</v>
      </c>
      <c r="F97" s="15">
        <f t="shared" si="13"/>
        <v>-9.898385516067465E-2</v>
      </c>
      <c r="G97" s="16">
        <f t="shared" si="12"/>
        <v>0.53072428571428576</v>
      </c>
    </row>
    <row r="98" spans="1:7" x14ac:dyDescent="0.25">
      <c r="A98">
        <f t="shared" si="10"/>
        <v>92</v>
      </c>
      <c r="B98" t="s">
        <v>17</v>
      </c>
      <c r="C98" s="2">
        <v>43678</v>
      </c>
      <c r="D98" s="17">
        <f>+'[5]Precios de Paridad'!B179/1000</f>
        <v>0.50607999999999997</v>
      </c>
      <c r="E98" s="19">
        <f t="shared" si="11"/>
        <v>-3.4272192962369274E-2</v>
      </c>
      <c r="F98" s="15">
        <f t="shared" si="13"/>
        <v>-0.12749340551350785</v>
      </c>
      <c r="G98" s="16">
        <f t="shared" si="12"/>
        <v>0.5333728571428572</v>
      </c>
    </row>
    <row r="99" spans="1:7" x14ac:dyDescent="0.25">
      <c r="A99">
        <f t="shared" si="10"/>
        <v>93</v>
      </c>
      <c r="B99" t="s">
        <v>18</v>
      </c>
      <c r="C99" s="2">
        <v>43709</v>
      </c>
      <c r="D99" s="17">
        <f>+'[5]Precios de Paridad'!B180/1000</f>
        <v>0.51397999999999999</v>
      </c>
      <c r="E99" s="19">
        <f t="shared" si="11"/>
        <v>1.5610180208662783E-2</v>
      </c>
      <c r="F99" s="15">
        <f t="shared" si="13"/>
        <v>-0.14179328769410582</v>
      </c>
      <c r="G99" s="16">
        <f t="shared" si="12"/>
        <v>0.53187285714285715</v>
      </c>
    </row>
    <row r="100" spans="1:7" x14ac:dyDescent="0.25">
      <c r="A100">
        <f t="shared" si="10"/>
        <v>94</v>
      </c>
      <c r="B100" t="s">
        <v>19</v>
      </c>
      <c r="C100" s="2">
        <v>43739</v>
      </c>
      <c r="D100" s="17">
        <f>+'[5]Precios de Paridad'!B181/1000</f>
        <v>0.52958000000000005</v>
      </c>
      <c r="E100" s="19">
        <f t="shared" si="11"/>
        <v>3.0351375539904302E-2</v>
      </c>
      <c r="F100" s="15">
        <f t="shared" si="13"/>
        <v>-0.16726157716801626</v>
      </c>
      <c r="G100" s="16">
        <f t="shared" si="12"/>
        <v>0.52976000000000001</v>
      </c>
    </row>
    <row r="101" spans="1:7" x14ac:dyDescent="0.25">
      <c r="A101">
        <f t="shared" si="10"/>
        <v>95</v>
      </c>
      <c r="B101" t="s">
        <v>20</v>
      </c>
      <c r="C101" s="2">
        <v>43770</v>
      </c>
      <c r="D101" s="17">
        <f>+'[5]Precios de Paridad'!B182/1000</f>
        <v>0.50243000000000004</v>
      </c>
      <c r="E101" s="19">
        <f t="shared" si="11"/>
        <v>-5.1267041806714819E-2</v>
      </c>
      <c r="F101" s="15">
        <f t="shared" si="13"/>
        <v>-0.17526263952724885</v>
      </c>
      <c r="G101" s="16">
        <f t="shared" si="12"/>
        <v>0.52236571428571421</v>
      </c>
    </row>
    <row r="102" spans="1:7" x14ac:dyDescent="0.25">
      <c r="A102">
        <f t="shared" si="10"/>
        <v>96</v>
      </c>
      <c r="B102" t="s">
        <v>21</v>
      </c>
      <c r="C102" s="2">
        <v>43800</v>
      </c>
      <c r="D102" s="17">
        <f>+'[5]Precios de Paridad'!B183/1000</f>
        <v>0.53409000000000006</v>
      </c>
      <c r="E102" s="19">
        <f t="shared" si="11"/>
        <v>6.3013753159644192E-2</v>
      </c>
      <c r="F102" s="15">
        <f t="shared" si="13"/>
        <v>3.3096057874579365E-2</v>
      </c>
      <c r="G102" s="16">
        <f t="shared" si="12"/>
        <v>0.51921428571428574</v>
      </c>
    </row>
    <row r="103" spans="1:7" x14ac:dyDescent="0.25">
      <c r="A103">
        <f t="shared" si="10"/>
        <v>97</v>
      </c>
      <c r="B103" t="s">
        <v>11</v>
      </c>
      <c r="C103" s="2">
        <v>43831</v>
      </c>
      <c r="D103" s="17">
        <f>+'[5]Precios de Paridad'!B184/1000</f>
        <v>0.53761000000000003</v>
      </c>
      <c r="E103" s="19">
        <f t="shared" si="11"/>
        <v>6.5906495159990808E-3</v>
      </c>
      <c r="F103" s="15">
        <f t="shared" si="13"/>
        <v>0.10269926570127574</v>
      </c>
      <c r="G103" s="16">
        <f t="shared" si="12"/>
        <v>0.52111571428571424</v>
      </c>
    </row>
    <row r="104" spans="1:7" x14ac:dyDescent="0.25">
      <c r="A104">
        <f t="shared" si="10"/>
        <v>98</v>
      </c>
      <c r="B104" t="s">
        <v>22</v>
      </c>
      <c r="C104" s="2">
        <v>43862</v>
      </c>
      <c r="D104" s="17">
        <f>+'[5]Precios de Paridad'!B185/1000</f>
        <v>0.46400999999999998</v>
      </c>
      <c r="E104" s="19">
        <f t="shared" si="11"/>
        <v>-0.13690221536057745</v>
      </c>
      <c r="F104" s="15">
        <f t="shared" si="13"/>
        <v>-0.11529514948139119</v>
      </c>
      <c r="G104" s="16">
        <f t="shared" si="12"/>
        <v>0.51254</v>
      </c>
    </row>
    <row r="105" spans="1:7" x14ac:dyDescent="0.25">
      <c r="A105">
        <f t="shared" si="10"/>
        <v>99</v>
      </c>
      <c r="B105" t="s">
        <v>12</v>
      </c>
      <c r="C105" s="2">
        <v>43891</v>
      </c>
      <c r="D105" s="17">
        <f>+'[5]Precios de Paridad'!B186/1000</f>
        <v>0.39179000000000003</v>
      </c>
      <c r="E105" s="19">
        <f t="shared" si="11"/>
        <v>-0.15564319734488474</v>
      </c>
      <c r="F105" s="15">
        <f t="shared" si="13"/>
        <v>-0.28028730459062767</v>
      </c>
      <c r="G105" s="16">
        <f t="shared" si="12"/>
        <v>0.49621285714285712</v>
      </c>
    </row>
    <row r="106" spans="1:7" x14ac:dyDescent="0.25">
      <c r="A106">
        <f t="shared" si="10"/>
        <v>100</v>
      </c>
      <c r="B106" t="s">
        <v>13</v>
      </c>
      <c r="C106" s="2">
        <v>43922</v>
      </c>
      <c r="D106" s="17">
        <f>+'[5]Precios de Paridad'!B187/1000</f>
        <v>0.27857999999999999</v>
      </c>
      <c r="E106" s="19">
        <f t="shared" si="11"/>
        <v>-0.28895581816789617</v>
      </c>
      <c r="F106" s="15">
        <f t="shared" si="13"/>
        <v>-0.49732041357657131</v>
      </c>
      <c r="G106" s="16">
        <f t="shared" si="12"/>
        <v>0.46258428571428567</v>
      </c>
    </row>
    <row r="107" spans="1:7" x14ac:dyDescent="0.25">
      <c r="A107">
        <f t="shared" si="10"/>
        <v>101</v>
      </c>
      <c r="B107" t="s">
        <v>14</v>
      </c>
      <c r="C107" s="2">
        <v>43952</v>
      </c>
      <c r="D107" s="17">
        <f>+'[5]Precios de Paridad'!B188/1000</f>
        <v>0.24121999999999999</v>
      </c>
      <c r="E107" s="19">
        <f t="shared" si="11"/>
        <v>-0.13410869409146386</v>
      </c>
      <c r="F107" s="15">
        <f t="shared" si="13"/>
        <v>-0.56626809314033977</v>
      </c>
      <c r="G107" s="16">
        <f t="shared" si="12"/>
        <v>0.42138999999999999</v>
      </c>
    </row>
    <row r="108" spans="1:7" x14ac:dyDescent="0.25">
      <c r="A108">
        <f t="shared" si="10"/>
        <v>102</v>
      </c>
      <c r="B108" t="s">
        <v>15</v>
      </c>
      <c r="C108" s="2">
        <v>43983</v>
      </c>
      <c r="D108" s="17">
        <f>+'[5]Precios de Paridad'!B189/1000</f>
        <v>0.29310000000000003</v>
      </c>
      <c r="E108" s="19">
        <f t="shared" si="11"/>
        <v>0.21507337700024887</v>
      </c>
      <c r="F108" s="15">
        <f t="shared" si="13"/>
        <v>-0.44096891092885748</v>
      </c>
      <c r="G108" s="16">
        <f t="shared" si="12"/>
        <v>0.39148571428571433</v>
      </c>
    </row>
    <row r="109" spans="1:7" x14ac:dyDescent="0.25">
      <c r="A109">
        <f t="shared" si="10"/>
        <v>103</v>
      </c>
      <c r="B109" t="s">
        <v>16</v>
      </c>
      <c r="C109" s="2">
        <v>44013</v>
      </c>
      <c r="D109" s="17">
        <f>+'[5]Precios de Paridad'!B190/1000</f>
        <v>0.34144999999999998</v>
      </c>
      <c r="E109" s="19">
        <f t="shared" si="11"/>
        <v>0.16496076424428496</v>
      </c>
      <c r="F109" s="15">
        <f t="shared" si="13"/>
        <v>-0.34842760094649261</v>
      </c>
      <c r="G109" s="16">
        <f t="shared" si="12"/>
        <v>0.36396571428571434</v>
      </c>
    </row>
    <row r="110" spans="1:7" x14ac:dyDescent="0.25">
      <c r="A110">
        <f t="shared" si="10"/>
        <v>104</v>
      </c>
      <c r="B110" t="s">
        <v>17</v>
      </c>
      <c r="C110" s="2">
        <v>44044</v>
      </c>
      <c r="D110" s="17">
        <f>+'[5]Precios de Paridad'!B191/1000</f>
        <v>0.34776999999999997</v>
      </c>
      <c r="E110" s="19">
        <f t="shared" si="11"/>
        <v>1.8509298579586941E-2</v>
      </c>
      <c r="F110" s="15">
        <f t="shared" si="13"/>
        <v>-0.31281615554852993</v>
      </c>
      <c r="G110" s="16">
        <f t="shared" si="12"/>
        <v>0.3368457142857143</v>
      </c>
    </row>
    <row r="111" spans="1:7" x14ac:dyDescent="0.25">
      <c r="A111">
        <f t="shared" si="10"/>
        <v>105</v>
      </c>
      <c r="B111" t="s">
        <v>18</v>
      </c>
      <c r="C111" s="2">
        <v>44075</v>
      </c>
      <c r="D111" s="17">
        <f>+'[5]Precios de Paridad'!B192/1000</f>
        <v>0.33388999999999996</v>
      </c>
      <c r="E111" s="19">
        <f t="shared" si="11"/>
        <v>-3.991143571900968E-2</v>
      </c>
      <c r="F111" s="15">
        <f t="shared" si="13"/>
        <v>-0.35038328339624114</v>
      </c>
      <c r="G111" s="16">
        <f t="shared" si="12"/>
        <v>0.31825714285714285</v>
      </c>
    </row>
    <row r="112" spans="1:7" x14ac:dyDescent="0.25">
      <c r="A112">
        <f t="shared" si="10"/>
        <v>106</v>
      </c>
      <c r="B112" t="s">
        <v>19</v>
      </c>
      <c r="C112" s="2">
        <v>44105</v>
      </c>
      <c r="D112" s="17">
        <f>+'[5]Precios de Paridad'!B193/1000</f>
        <v>0.31610000000000005</v>
      </c>
      <c r="E112" s="19">
        <f t="shared" si="11"/>
        <v>-5.3281020695438386E-2</v>
      </c>
      <c r="F112" s="15">
        <f t="shared" si="13"/>
        <v>-0.40311189999622343</v>
      </c>
      <c r="G112" s="16">
        <f t="shared" si="12"/>
        <v>0.30744428571428573</v>
      </c>
    </row>
    <row r="113" spans="1:7" x14ac:dyDescent="0.25">
      <c r="A113">
        <f t="shared" si="10"/>
        <v>107</v>
      </c>
      <c r="B113" t="s">
        <v>20</v>
      </c>
      <c r="C113" s="2">
        <v>44136</v>
      </c>
      <c r="D113" s="17">
        <f>+'[5]Precios de Paridad'!B194/1000</f>
        <v>0.32961000000000001</v>
      </c>
      <c r="E113" s="19">
        <f t="shared" si="11"/>
        <v>4.2739639354634429E-2</v>
      </c>
      <c r="F113" s="15">
        <f t="shared" si="13"/>
        <v>-0.34396831399398919</v>
      </c>
      <c r="G113" s="16">
        <f t="shared" si="12"/>
        <v>0.31473428571428569</v>
      </c>
    </row>
    <row r="114" spans="1:7" x14ac:dyDescent="0.25">
      <c r="A114">
        <f t="shared" si="10"/>
        <v>108</v>
      </c>
      <c r="B114" t="s">
        <v>21</v>
      </c>
      <c r="C114" s="2">
        <v>44166</v>
      </c>
      <c r="D114" s="17">
        <f>+'[5]Precios de Paridad'!B195/1000</f>
        <v>0.38721</v>
      </c>
      <c r="E114" s="19">
        <f t="shared" si="11"/>
        <v>0.17475197961226896</v>
      </c>
      <c r="F114" s="15">
        <f t="shared" si="13"/>
        <v>-0.27500982980396571</v>
      </c>
      <c r="G114" s="16">
        <f t="shared" si="12"/>
        <v>0.33558999999999994</v>
      </c>
    </row>
    <row r="115" spans="1:7" x14ac:dyDescent="0.25">
      <c r="A115">
        <f t="shared" si="10"/>
        <v>109</v>
      </c>
      <c r="B115" t="s">
        <v>11</v>
      </c>
      <c r="C115" s="2">
        <v>44197</v>
      </c>
      <c r="D115" s="17">
        <f>+'[5]Precios de Paridad'!B196/1000</f>
        <v>0.41564000000000001</v>
      </c>
      <c r="E115" s="19">
        <f t="shared" si="11"/>
        <v>7.3422690529686863E-2</v>
      </c>
      <c r="F115" s="15">
        <f t="shared" si="13"/>
        <v>-0.2268745001023047</v>
      </c>
      <c r="G115" s="16">
        <f t="shared" si="12"/>
        <v>0.35309571428571424</v>
      </c>
    </row>
    <row r="116" spans="1:7" x14ac:dyDescent="0.25">
      <c r="A116">
        <f t="shared" si="10"/>
        <v>110</v>
      </c>
      <c r="B116" t="s">
        <v>22</v>
      </c>
      <c r="C116" s="2">
        <v>44228</v>
      </c>
      <c r="D116" s="17">
        <f>+'[5]Precios de Paridad'!B197/1000</f>
        <v>0.46085999999999999</v>
      </c>
      <c r="E116" s="19">
        <f t="shared" si="11"/>
        <v>0.10879607352516607</v>
      </c>
      <c r="F116" s="15">
        <f t="shared" si="13"/>
        <v>-6.7886467964052288E-3</v>
      </c>
      <c r="G116" s="16">
        <f t="shared" si="12"/>
        <v>0.37015428571428571</v>
      </c>
    </row>
    <row r="117" spans="1:7" x14ac:dyDescent="0.25">
      <c r="A117">
        <f t="shared" si="10"/>
        <v>111</v>
      </c>
      <c r="B117" t="s">
        <v>12</v>
      </c>
      <c r="C117" s="2">
        <v>44256</v>
      </c>
      <c r="D117" s="17">
        <f>+'[5]Precios de Paridad'!B198/1000</f>
        <v>0.51700999999999997</v>
      </c>
      <c r="E117" s="19">
        <f t="shared" si="11"/>
        <v>0.12183743436184513</v>
      </c>
      <c r="F117" s="15">
        <f t="shared" si="13"/>
        <v>0.31960999515046318</v>
      </c>
      <c r="G117" s="16">
        <f t="shared" si="12"/>
        <v>0.39433142857142861</v>
      </c>
    </row>
    <row r="118" spans="1:7" x14ac:dyDescent="0.25">
      <c r="A118">
        <f t="shared" si="10"/>
        <v>112</v>
      </c>
      <c r="B118" t="s">
        <v>13</v>
      </c>
      <c r="C118" s="2">
        <v>44287</v>
      </c>
      <c r="D118" s="17">
        <f>+'[5]Precios de Paridad'!B199/1000</f>
        <v>0.52039000000000002</v>
      </c>
      <c r="E118" s="19">
        <f t="shared" si="11"/>
        <v>6.5375911491074579E-3</v>
      </c>
      <c r="F118" s="15">
        <f t="shared" si="13"/>
        <v>0.86800918946083727</v>
      </c>
      <c r="G118" s="16">
        <f t="shared" si="12"/>
        <v>0.42097428571428569</v>
      </c>
    </row>
    <row r="119" spans="1:7" x14ac:dyDescent="0.25">
      <c r="A119">
        <f t="shared" si="10"/>
        <v>113</v>
      </c>
      <c r="B119" t="s">
        <v>14</v>
      </c>
      <c r="C119" s="2">
        <v>44317</v>
      </c>
      <c r="D119" s="17">
        <f>+'[5]Precios de Paridad'!B200/1000</f>
        <v>0.54364999999999997</v>
      </c>
      <c r="E119" s="19">
        <f t="shared" si="11"/>
        <v>4.46972462960471E-2</v>
      </c>
      <c r="F119" s="15">
        <f t="shared" si="13"/>
        <v>1.2537517618771248</v>
      </c>
      <c r="G119" s="16">
        <f t="shared" si="12"/>
        <v>0.45348142857142859</v>
      </c>
    </row>
    <row r="120" spans="1:7" x14ac:dyDescent="0.25">
      <c r="A120">
        <f t="shared" si="10"/>
        <v>114</v>
      </c>
      <c r="B120" t="s">
        <v>15</v>
      </c>
      <c r="C120" s="2">
        <v>44348</v>
      </c>
      <c r="D120" s="17">
        <f>+'[5]Precios de Paridad'!B201/1000</f>
        <v>0.57662000000000002</v>
      </c>
      <c r="E120" s="19">
        <f t="shared" si="11"/>
        <v>6.0645635979030832E-2</v>
      </c>
      <c r="F120" s="15">
        <f t="shared" si="13"/>
        <v>0.96731490958717159</v>
      </c>
      <c r="G120" s="16">
        <f t="shared" si="12"/>
        <v>0.48876857142857144</v>
      </c>
    </row>
    <row r="121" spans="1:7" x14ac:dyDescent="0.25">
      <c r="A121">
        <f t="shared" si="10"/>
        <v>115</v>
      </c>
      <c r="B121" t="s">
        <v>16</v>
      </c>
      <c r="C121" s="2">
        <v>44378</v>
      </c>
      <c r="D121" s="17">
        <f>+'[5]Precios de Paridad'!B202/1000</f>
        <v>0.58711999999999998</v>
      </c>
      <c r="E121" s="19">
        <f t="shared" si="11"/>
        <v>1.8209566092053597E-2</v>
      </c>
      <c r="F121" s="15">
        <f t="shared" si="13"/>
        <v>0.7194904085517646</v>
      </c>
      <c r="G121" s="16">
        <f t="shared" si="12"/>
        <v>0.51732714285714287</v>
      </c>
    </row>
    <row r="122" spans="1:7" x14ac:dyDescent="0.25">
      <c r="A122">
        <f t="shared" si="10"/>
        <v>116</v>
      </c>
      <c r="B122" t="s">
        <v>17</v>
      </c>
      <c r="C122" s="2">
        <v>44409</v>
      </c>
      <c r="D122" s="17">
        <f>+'[5]Precios de Paridad'!B203/1000</f>
        <v>0.57710000000000006</v>
      </c>
      <c r="E122" s="19">
        <f t="shared" si="11"/>
        <v>-1.7066357814416011E-2</v>
      </c>
      <c r="F122" s="15">
        <f t="shared" si="13"/>
        <v>0.65943008310090034</v>
      </c>
      <c r="G122" s="16">
        <f t="shared" si="12"/>
        <v>0.54039285714285723</v>
      </c>
    </row>
    <row r="123" spans="1:7" x14ac:dyDescent="0.25">
      <c r="A123">
        <f t="shared" si="10"/>
        <v>117</v>
      </c>
      <c r="B123" t="s">
        <v>18</v>
      </c>
      <c r="C123" s="2">
        <v>44440</v>
      </c>
      <c r="D123" s="17">
        <f>+'[5]Precios de Paridad'!B204/1000</f>
        <v>0.5881900000000001</v>
      </c>
      <c r="E123" s="19">
        <f t="shared" si="11"/>
        <v>1.921677352278639E-2</v>
      </c>
      <c r="F123" s="15">
        <f t="shared" si="13"/>
        <v>0.76162808110455593</v>
      </c>
      <c r="G123" s="16">
        <f t="shared" si="12"/>
        <v>0.55858285714285716</v>
      </c>
    </row>
    <row r="124" spans="1:7" x14ac:dyDescent="0.25">
      <c r="A124">
        <f t="shared" si="10"/>
        <v>118</v>
      </c>
      <c r="B124" t="s">
        <v>19</v>
      </c>
      <c r="C124" s="2">
        <v>44470</v>
      </c>
      <c r="D124" s="17">
        <f>+'[5]Precios de Paridad'!B205/1000</f>
        <v>0.64803999999999995</v>
      </c>
      <c r="E124" s="19">
        <f t="shared" si="11"/>
        <v>0.10175283496829235</v>
      </c>
      <c r="F124" s="15">
        <f t="shared" si="13"/>
        <v>1.050110724454286</v>
      </c>
      <c r="G124" s="16">
        <f t="shared" si="12"/>
        <v>0.57730142857142852</v>
      </c>
    </row>
    <row r="125" spans="1:7" x14ac:dyDescent="0.25">
      <c r="A125">
        <f t="shared" si="10"/>
        <v>119</v>
      </c>
      <c r="B125" t="s">
        <v>20</v>
      </c>
      <c r="C125" s="2">
        <v>44501</v>
      </c>
      <c r="D125" s="17">
        <f>+'[5]Precios de Paridad'!B206/1000</f>
        <v>0.69162000000000001</v>
      </c>
      <c r="E125" s="19">
        <f t="shared" si="11"/>
        <v>6.7248935250910469E-2</v>
      </c>
      <c r="F125" s="15">
        <f t="shared" si="13"/>
        <v>1.0982979885319013</v>
      </c>
      <c r="G125" s="16">
        <f t="shared" si="12"/>
        <v>0.60176285714285715</v>
      </c>
    </row>
    <row r="126" spans="1:7" x14ac:dyDescent="0.25">
      <c r="A126">
        <f t="shared" si="10"/>
        <v>120</v>
      </c>
      <c r="B126" t="s">
        <v>21</v>
      </c>
      <c r="C126" s="2">
        <v>44531</v>
      </c>
      <c r="D126" s="17">
        <f>+'[5]Precios de Paridad'!B207/1000</f>
        <v>0.61754999999999993</v>
      </c>
      <c r="E126" s="19">
        <f t="shared" si="11"/>
        <v>-0.10709638240652397</v>
      </c>
      <c r="F126" s="15">
        <f t="shared" si="13"/>
        <v>0.59487100023243178</v>
      </c>
      <c r="G126" s="16">
        <f t="shared" si="12"/>
        <v>0.61231999999999986</v>
      </c>
    </row>
    <row r="127" spans="1:7" x14ac:dyDescent="0.25">
      <c r="A127">
        <f t="shared" si="10"/>
        <v>121</v>
      </c>
      <c r="B127" t="s">
        <v>11</v>
      </c>
      <c r="C127" s="2">
        <v>44562</v>
      </c>
      <c r="D127" s="17">
        <f>+'[5]Precios de Paridad'!B208/1000</f>
        <v>0.68880999999999992</v>
      </c>
      <c r="E127" s="19">
        <f t="shared" si="11"/>
        <v>0.1153914662780342</v>
      </c>
      <c r="F127" s="15">
        <f t="shared" si="13"/>
        <v>0.65722740833413518</v>
      </c>
      <c r="G127" s="16">
        <f t="shared" si="12"/>
        <v>0.62834714285714288</v>
      </c>
    </row>
    <row r="128" spans="1:7" x14ac:dyDescent="0.25">
      <c r="A128">
        <f t="shared" si="10"/>
        <v>122</v>
      </c>
      <c r="B128" t="s">
        <v>22</v>
      </c>
      <c r="C128" s="2">
        <v>44593</v>
      </c>
      <c r="D128" s="17">
        <f>+'[5]Precios de Paridad'!B209/1000</f>
        <v>0.77091999999999994</v>
      </c>
      <c r="E128" s="19">
        <f t="shared" si="11"/>
        <v>0.11920558644618984</v>
      </c>
      <c r="F128" s="15">
        <f t="shared" si="13"/>
        <v>0.67278566158920272</v>
      </c>
      <c r="G128" s="16">
        <f t="shared" si="12"/>
        <v>0.65460428571428575</v>
      </c>
    </row>
    <row r="129" spans="1:7" x14ac:dyDescent="0.25">
      <c r="A129">
        <f t="shared" si="10"/>
        <v>123</v>
      </c>
      <c r="B129" t="s">
        <v>12</v>
      </c>
      <c r="C129" s="2">
        <v>44621</v>
      </c>
      <c r="D129" s="17">
        <f>+'[5]Precios de Paridad'!B210/1000</f>
        <v>0.91779999999999995</v>
      </c>
      <c r="E129" s="19">
        <f t="shared" si="11"/>
        <v>0.19052560576972977</v>
      </c>
      <c r="F129" s="15">
        <f t="shared" si="13"/>
        <v>0.77520744279607756</v>
      </c>
      <c r="G129" s="16">
        <f t="shared" si="12"/>
        <v>0.70327571428571434</v>
      </c>
    </row>
    <row r="130" spans="1:7" x14ac:dyDescent="0.25">
      <c r="A130">
        <f t="shared" si="10"/>
        <v>124</v>
      </c>
      <c r="B130" t="s">
        <v>13</v>
      </c>
      <c r="C130" s="2">
        <v>44652</v>
      </c>
      <c r="D130" s="17">
        <f>+'[5]Precios de Paridad'!B211/1000</f>
        <v>1.0232600000000001</v>
      </c>
      <c r="E130" s="19">
        <f t="shared" si="11"/>
        <v>0.11490520810634131</v>
      </c>
      <c r="F130" s="15">
        <f t="shared" si="13"/>
        <v>0.96633294260074187</v>
      </c>
      <c r="G130" s="16">
        <f t="shared" si="12"/>
        <v>0.76542857142857146</v>
      </c>
    </row>
    <row r="131" spans="1:7" x14ac:dyDescent="0.25">
      <c r="A131">
        <f t="shared" si="10"/>
        <v>125</v>
      </c>
      <c r="B131" t="s">
        <v>14</v>
      </c>
      <c r="C131" s="2">
        <v>44682</v>
      </c>
      <c r="D131" s="17">
        <f>+'[5]Precios de Paridad'!B212/1000</f>
        <v>1.1254000000000002</v>
      </c>
      <c r="E131" s="19">
        <f t="shared" si="11"/>
        <v>9.9818228016339994E-2</v>
      </c>
      <c r="F131" s="15">
        <f t="shared" si="13"/>
        <v>1.0700818541340942</v>
      </c>
      <c r="G131" s="16">
        <f t="shared" si="12"/>
        <v>0.83362285714285722</v>
      </c>
    </row>
    <row r="132" spans="1:7" x14ac:dyDescent="0.25">
      <c r="A132">
        <f t="shared" si="10"/>
        <v>126</v>
      </c>
      <c r="B132" t="s">
        <v>15</v>
      </c>
      <c r="C132" s="2">
        <v>44713</v>
      </c>
      <c r="D132" s="17">
        <f>+'[5]Precios de Paridad'!B213/1000</f>
        <v>1.12435</v>
      </c>
      <c r="E132" s="19">
        <f t="shared" si="11"/>
        <v>-9.3300159943154881E-4</v>
      </c>
      <c r="F132" s="15">
        <f t="shared" si="13"/>
        <v>0.94989767958100635</v>
      </c>
      <c r="G132" s="16">
        <f t="shared" si="12"/>
        <v>0.89544142857142861</v>
      </c>
    </row>
    <row r="133" spans="1:7" x14ac:dyDescent="0.25">
      <c r="A133">
        <f t="shared" si="10"/>
        <v>127</v>
      </c>
      <c r="B133" t="s">
        <v>16</v>
      </c>
      <c r="C133" s="2">
        <v>44743</v>
      </c>
      <c r="D133" s="17">
        <f>+'[5]Precios de Paridad'!B214/1000</f>
        <v>1.0844400000000001</v>
      </c>
      <c r="E133" s="19">
        <f t="shared" si="11"/>
        <v>-3.5496064392760207E-2</v>
      </c>
      <c r="F133" s="15">
        <f t="shared" si="13"/>
        <v>0.84705000681291742</v>
      </c>
      <c r="G133" s="16">
        <f t="shared" si="12"/>
        <v>0.96214</v>
      </c>
    </row>
    <row r="134" spans="1:7" x14ac:dyDescent="0.25">
      <c r="A134">
        <f t="shared" si="10"/>
        <v>128</v>
      </c>
      <c r="B134" t="s">
        <v>17</v>
      </c>
      <c r="C134" s="2">
        <v>44774</v>
      </c>
      <c r="D134" s="17">
        <f>+'[5]Precios de Paridad'!B215/1000</f>
        <v>1.0042899999999999</v>
      </c>
      <c r="E134" s="19">
        <f t="shared" si="11"/>
        <v>-7.3909114381616514E-2</v>
      </c>
      <c r="F134" s="15">
        <f t="shared" si="13"/>
        <v>0.74023566106394001</v>
      </c>
      <c r="G134" s="16">
        <f t="shared" si="12"/>
        <v>1.0072085714285715</v>
      </c>
    </row>
    <row r="135" spans="1:7" x14ac:dyDescent="0.25">
      <c r="A135">
        <f t="shared" si="10"/>
        <v>129</v>
      </c>
      <c r="B135" t="s">
        <v>18</v>
      </c>
      <c r="C135" s="2">
        <v>44805</v>
      </c>
      <c r="D135" s="17">
        <f>+'[5]Precios de Paridad'!B216/1000</f>
        <v>1.0005999999999999</v>
      </c>
      <c r="E135" s="19">
        <f t="shared" si="11"/>
        <v>-3.6742375210346845E-3</v>
      </c>
      <c r="F135" s="15">
        <f t="shared" si="13"/>
        <v>0.70115098862612379</v>
      </c>
      <c r="G135" s="16">
        <f t="shared" si="12"/>
        <v>1.0400199999999999</v>
      </c>
    </row>
    <row r="136" spans="1:7" x14ac:dyDescent="0.25">
      <c r="A136">
        <f t="shared" si="10"/>
        <v>130</v>
      </c>
      <c r="B136" t="s">
        <v>19</v>
      </c>
      <c r="C136" s="2">
        <v>44835</v>
      </c>
      <c r="D136" s="17">
        <f>+'[5]Precios de Paridad'!B217/1000</f>
        <v>1.0052000000000001</v>
      </c>
      <c r="E136" s="19">
        <f t="shared" si="11"/>
        <v>4.5972416550070783E-3</v>
      </c>
      <c r="F136" s="15">
        <f t="shared" si="13"/>
        <v>0.5511388185914452</v>
      </c>
      <c r="G136" s="16">
        <f t="shared" si="12"/>
        <v>1.0525057142857144</v>
      </c>
    </row>
    <row r="137" spans="1:7" x14ac:dyDescent="0.25">
      <c r="A137">
        <f t="shared" ref="A137:A200" si="14">+A136+1</f>
        <v>131</v>
      </c>
      <c r="B137" t="s">
        <v>20</v>
      </c>
      <c r="C137" s="2">
        <v>44866</v>
      </c>
      <c r="D137" s="17">
        <f>+'[5]Precios de Paridad'!B218/1000</f>
        <v>1.0486</v>
      </c>
      <c r="E137" s="19">
        <f t="shared" ref="E137:E200" si="15">+D137/D136-1</f>
        <v>4.3175487465180851E-2</v>
      </c>
      <c r="F137" s="15">
        <f t="shared" si="13"/>
        <v>0.51615048726179102</v>
      </c>
      <c r="G137" s="16">
        <f t="shared" si="12"/>
        <v>1.0561257142857146</v>
      </c>
    </row>
    <row r="138" spans="1:7" x14ac:dyDescent="0.25">
      <c r="A138">
        <f t="shared" si="14"/>
        <v>132</v>
      </c>
      <c r="B138" t="s">
        <v>21</v>
      </c>
      <c r="C138" s="2">
        <v>44896</v>
      </c>
      <c r="D138" s="17">
        <f>+'[5]Precios de Paridad'!B219/1000</f>
        <v>0.87117999999999995</v>
      </c>
      <c r="E138" s="19">
        <f t="shared" si="15"/>
        <v>-0.16919702460423425</v>
      </c>
      <c r="F138" s="15">
        <f t="shared" si="13"/>
        <v>0.41070358675410912</v>
      </c>
      <c r="G138" s="16">
        <f t="shared" si="12"/>
        <v>1.0198085714285716</v>
      </c>
    </row>
    <row r="139" spans="1:7" x14ac:dyDescent="0.25">
      <c r="A139">
        <f t="shared" si="14"/>
        <v>133</v>
      </c>
      <c r="B139" t="s">
        <v>11</v>
      </c>
      <c r="C139" s="2">
        <v>44927</v>
      </c>
      <c r="D139" s="17">
        <f>+'[5]Precios de Paridad'!B220/1000</f>
        <v>0.90939999999999999</v>
      </c>
      <c r="E139" s="19">
        <f t="shared" si="15"/>
        <v>4.3871530567735739E-2</v>
      </c>
      <c r="F139" s="15">
        <f t="shared" si="13"/>
        <v>0.32024796387973464</v>
      </c>
      <c r="G139" s="16">
        <f t="shared" si="12"/>
        <v>0.98910142857142846</v>
      </c>
    </row>
    <row r="140" spans="1:7" x14ac:dyDescent="0.25">
      <c r="A140">
        <f t="shared" si="14"/>
        <v>134</v>
      </c>
      <c r="B140" t="s">
        <v>22</v>
      </c>
      <c r="C140" s="2">
        <v>44958</v>
      </c>
      <c r="D140" s="17">
        <f>+'[5]Precios de Paridad'!B221/1000</f>
        <v>0.86130999999999991</v>
      </c>
      <c r="E140" s="19">
        <f t="shared" si="15"/>
        <v>-5.2881020453046101E-2</v>
      </c>
      <c r="F140" s="15">
        <f t="shared" si="13"/>
        <v>0.11724952005396139</v>
      </c>
      <c r="G140" s="16">
        <f t="shared" si="12"/>
        <v>0.95722571428571424</v>
      </c>
    </row>
    <row r="141" spans="1:7" x14ac:dyDescent="0.25">
      <c r="A141">
        <f t="shared" si="14"/>
        <v>135</v>
      </c>
      <c r="B141" t="s">
        <v>12</v>
      </c>
      <c r="C141" s="2">
        <v>44986</v>
      </c>
      <c r="D141" s="17">
        <f>+'[5]Precios de Paridad'!B222/1000</f>
        <v>0.77595000000000003</v>
      </c>
      <c r="E141" s="19">
        <f t="shared" si="15"/>
        <v>-9.9104851911622882E-2</v>
      </c>
      <c r="F141" s="15">
        <f t="shared" si="13"/>
        <v>-0.15455436914360421</v>
      </c>
      <c r="G141" s="16">
        <f t="shared" si="12"/>
        <v>0.92460571428571414</v>
      </c>
    </row>
    <row r="142" spans="1:7" x14ac:dyDescent="0.25">
      <c r="A142">
        <f t="shared" si="14"/>
        <v>136</v>
      </c>
      <c r="B142" t="s">
        <v>13</v>
      </c>
      <c r="C142" s="2">
        <v>45017</v>
      </c>
      <c r="D142" s="17">
        <f>+'[5]Precios de Paridad'!B223/1000</f>
        <v>0.75117999999999996</v>
      </c>
      <c r="E142" s="19">
        <f t="shared" si="15"/>
        <v>-3.1922159932985417E-2</v>
      </c>
      <c r="F142" s="15">
        <f t="shared" si="13"/>
        <v>-0.26589527588296236</v>
      </c>
      <c r="G142" s="16">
        <f t="shared" ref="G142:G205" si="16">+AVERAGE(D136:D142)</f>
        <v>0.88897428571428549</v>
      </c>
    </row>
    <row r="143" spans="1:7" x14ac:dyDescent="0.25">
      <c r="A143">
        <f t="shared" si="14"/>
        <v>137</v>
      </c>
      <c r="B143" t="s">
        <v>14</v>
      </c>
      <c r="C143" s="2">
        <v>45047</v>
      </c>
      <c r="D143" s="17">
        <f>+'[5]Precios de Paridad'!B224/1000</f>
        <v>0.67280999999999991</v>
      </c>
      <c r="E143" s="19">
        <f t="shared" si="15"/>
        <v>-0.10432918874304431</v>
      </c>
      <c r="F143" s="15">
        <f t="shared" si="13"/>
        <v>-0.40215923227296979</v>
      </c>
      <c r="G143" s="16">
        <f t="shared" si="16"/>
        <v>0.84149000000000007</v>
      </c>
    </row>
    <row r="144" spans="1:7" x14ac:dyDescent="0.25">
      <c r="A144">
        <f t="shared" si="14"/>
        <v>138</v>
      </c>
      <c r="B144" t="s">
        <v>15</v>
      </c>
      <c r="C144" s="2">
        <v>45078</v>
      </c>
      <c r="D144" s="17">
        <f>+'[5]Precios de Paridad'!B225/1000</f>
        <v>0.66210000000000002</v>
      </c>
      <c r="E144" s="19">
        <f t="shared" si="15"/>
        <v>-1.5918312748026797E-2</v>
      </c>
      <c r="F144" s="15">
        <f t="shared" si="13"/>
        <v>-0.41112642860319293</v>
      </c>
      <c r="G144" s="16">
        <f t="shared" si="16"/>
        <v>0.78627571428571419</v>
      </c>
    </row>
    <row r="145" spans="1:7" x14ac:dyDescent="0.25">
      <c r="A145">
        <f t="shared" si="14"/>
        <v>139</v>
      </c>
      <c r="B145" t="s">
        <v>16</v>
      </c>
      <c r="C145" s="2">
        <v>45108</v>
      </c>
      <c r="D145" s="17">
        <f>+'[5]Precios de Paridad'!B226/1000</f>
        <v>0.69147000000000003</v>
      </c>
      <c r="E145" s="19">
        <f t="shared" si="15"/>
        <v>4.4358858178522809E-2</v>
      </c>
      <c r="F145" s="15">
        <f t="shared" si="13"/>
        <v>-0.36237136217771382</v>
      </c>
      <c r="G145" s="16">
        <f t="shared" si="16"/>
        <v>0.76060285714285703</v>
      </c>
    </row>
    <row r="146" spans="1:7" x14ac:dyDescent="0.25">
      <c r="A146">
        <f t="shared" si="14"/>
        <v>140</v>
      </c>
      <c r="B146" t="s">
        <v>17</v>
      </c>
      <c r="C146" s="2">
        <v>45139</v>
      </c>
      <c r="D146" s="17">
        <f>+'[5]Precios de Paridad'!B227/1000</f>
        <v>0.80476999999999999</v>
      </c>
      <c r="E146" s="19">
        <f t="shared" si="15"/>
        <v>0.16385381867615356</v>
      </c>
      <c r="F146" s="15">
        <f t="shared" si="13"/>
        <v>-0.19866771550050277</v>
      </c>
      <c r="G146" s="16">
        <f t="shared" si="16"/>
        <v>0.74565571428571431</v>
      </c>
    </row>
    <row r="147" spans="1:7" x14ac:dyDescent="0.25">
      <c r="A147">
        <f t="shared" si="14"/>
        <v>141</v>
      </c>
      <c r="B147" t="s">
        <v>18</v>
      </c>
      <c r="C147" s="2">
        <v>45170</v>
      </c>
      <c r="D147" s="17">
        <f>+'[5]Precios de Paridad'!B228/1000</f>
        <v>0.87833000000000006</v>
      </c>
      <c r="E147" s="19">
        <f t="shared" si="15"/>
        <v>9.1404997701206581E-2</v>
      </c>
      <c r="F147" s="15">
        <f t="shared" ref="F147:F210" si="17">+D147/D135-1</f>
        <v>-0.12219668199080536</v>
      </c>
      <c r="G147" s="16">
        <f t="shared" si="16"/>
        <v>0.74808714285714295</v>
      </c>
    </row>
    <row r="148" spans="1:7" x14ac:dyDescent="0.25">
      <c r="A148">
        <f t="shared" si="14"/>
        <v>142</v>
      </c>
      <c r="B148" t="s">
        <v>19</v>
      </c>
      <c r="C148" s="2">
        <v>45200</v>
      </c>
      <c r="D148" s="17">
        <f>+'[5]Precios de Paridad'!B229/1000</f>
        <v>0.86585000000000001</v>
      </c>
      <c r="E148" s="19">
        <f t="shared" si="15"/>
        <v>-1.4208782576024981E-2</v>
      </c>
      <c r="F148" s="15">
        <f t="shared" si="17"/>
        <v>-0.13862912853163556</v>
      </c>
      <c r="G148" s="16">
        <f t="shared" si="16"/>
        <v>0.76093000000000011</v>
      </c>
    </row>
    <row r="149" spans="1:7" x14ac:dyDescent="0.25">
      <c r="A149">
        <f t="shared" si="14"/>
        <v>143</v>
      </c>
      <c r="B149" t="s">
        <v>20</v>
      </c>
      <c r="C149" s="2">
        <v>45231</v>
      </c>
      <c r="D149" s="17">
        <f>+'[5]Precios de Paridad'!B230/1000</f>
        <v>0.82071000000000005</v>
      </c>
      <c r="E149" s="19">
        <f t="shared" si="15"/>
        <v>-5.2133741410174905E-2</v>
      </c>
      <c r="F149" s="15">
        <f t="shared" si="17"/>
        <v>-0.21732786572572949</v>
      </c>
      <c r="G149" s="16">
        <f t="shared" si="16"/>
        <v>0.77086285714285707</v>
      </c>
    </row>
    <row r="150" spans="1:7" x14ac:dyDescent="0.25">
      <c r="A150">
        <f t="shared" si="14"/>
        <v>144</v>
      </c>
      <c r="B150" t="s">
        <v>21</v>
      </c>
      <c r="C150" s="2">
        <v>45261</v>
      </c>
      <c r="D150" s="17">
        <f>+'[5]Precios de Paridad'!B231/1000</f>
        <v>0.72541</v>
      </c>
      <c r="E150" s="19">
        <f t="shared" si="15"/>
        <v>-0.11611897015998351</v>
      </c>
      <c r="F150" s="15">
        <f t="shared" si="17"/>
        <v>-0.16732477788746292</v>
      </c>
      <c r="G150" s="16">
        <f t="shared" si="16"/>
        <v>0.77837714285714288</v>
      </c>
    </row>
    <row r="151" spans="1:7" x14ac:dyDescent="0.25">
      <c r="A151">
        <f t="shared" si="14"/>
        <v>145</v>
      </c>
      <c r="B151" t="s">
        <v>11</v>
      </c>
      <c r="C151" s="2">
        <v>45292</v>
      </c>
      <c r="D151" s="17">
        <f>+'[5]Precios de Paridad'!B232/1000</f>
        <v>0.70304999999999995</v>
      </c>
      <c r="E151" s="19">
        <f t="shared" si="15"/>
        <v>-3.0823947836396082E-2</v>
      </c>
      <c r="F151" s="15">
        <f t="shared" si="17"/>
        <v>-0.22690785133054769</v>
      </c>
      <c r="G151" s="16">
        <f t="shared" si="16"/>
        <v>0.7842271428571429</v>
      </c>
    </row>
    <row r="152" spans="1:7" x14ac:dyDescent="0.25">
      <c r="A152">
        <f t="shared" si="14"/>
        <v>146</v>
      </c>
      <c r="B152" t="s">
        <v>22</v>
      </c>
      <c r="C152" s="2">
        <v>45323</v>
      </c>
      <c r="D152" s="17">
        <f>+'[5]Precios de Paridad'!B233/1000</f>
        <v>0.75800999999999996</v>
      </c>
      <c r="E152" s="19">
        <f t="shared" si="15"/>
        <v>7.8173671858331684E-2</v>
      </c>
      <c r="F152" s="15">
        <f t="shared" si="17"/>
        <v>-0.11993358953222411</v>
      </c>
      <c r="G152" s="16">
        <f t="shared" si="16"/>
        <v>0.79373285714285713</v>
      </c>
    </row>
    <row r="153" spans="1:7" x14ac:dyDescent="0.25">
      <c r="A153">
        <f t="shared" si="14"/>
        <v>147</v>
      </c>
      <c r="B153" t="s">
        <v>12</v>
      </c>
      <c r="C153" s="2">
        <v>45352</v>
      </c>
      <c r="D153" s="17">
        <f>+'[5]Precios de Paridad'!B234/1000</f>
        <v>0.75939000000000001</v>
      </c>
      <c r="E153" s="19">
        <f t="shared" si="15"/>
        <v>1.8205564570388244E-3</v>
      </c>
      <c r="F153" s="15">
        <f t="shared" si="17"/>
        <v>-2.1341581287454114E-2</v>
      </c>
      <c r="G153" s="16">
        <f t="shared" si="16"/>
        <v>0.78725000000000001</v>
      </c>
    </row>
    <row r="154" spans="1:7" x14ac:dyDescent="0.25">
      <c r="A154">
        <f t="shared" si="14"/>
        <v>148</v>
      </c>
      <c r="B154" t="s">
        <v>13</v>
      </c>
      <c r="C154" s="2">
        <v>45383</v>
      </c>
      <c r="D154" s="17">
        <f>+'[5]Precios de Paridad'!B235/1000</f>
        <v>0.75900000000000001</v>
      </c>
      <c r="E154" s="19">
        <f t="shared" si="15"/>
        <v>-5.1357010231900535E-4</v>
      </c>
      <c r="F154" s="15">
        <f t="shared" si="17"/>
        <v>1.041028781383968E-2</v>
      </c>
      <c r="G154" s="16">
        <f t="shared" si="16"/>
        <v>0.7702028571428573</v>
      </c>
    </row>
    <row r="155" spans="1:7" x14ac:dyDescent="0.25">
      <c r="A155">
        <f t="shared" si="14"/>
        <v>149</v>
      </c>
      <c r="B155" t="s">
        <v>14</v>
      </c>
      <c r="C155" s="2">
        <v>45413</v>
      </c>
      <c r="D155" s="17">
        <f>+'[5]Precios de Paridad'!B236/1000</f>
        <v>0.71467999999999998</v>
      </c>
      <c r="E155" s="19">
        <f t="shared" si="15"/>
        <v>-5.8392621870882788E-2</v>
      </c>
      <c r="F155" s="15">
        <f t="shared" si="17"/>
        <v>6.2231536392146403E-2</v>
      </c>
      <c r="G155" s="16">
        <f t="shared" si="16"/>
        <v>0.74860714285714303</v>
      </c>
    </row>
    <row r="156" spans="1:7" x14ac:dyDescent="0.25">
      <c r="A156">
        <f t="shared" si="14"/>
        <v>150</v>
      </c>
      <c r="B156" t="s">
        <v>15</v>
      </c>
      <c r="C156" s="2">
        <v>45444</v>
      </c>
      <c r="D156" s="17">
        <f>+'[5]Precios de Paridad'!B237/1000</f>
        <v>0.67915999999999999</v>
      </c>
      <c r="E156" s="19">
        <f t="shared" si="15"/>
        <v>-4.9700565287961074E-2</v>
      </c>
      <c r="F156" s="15">
        <f t="shared" si="17"/>
        <v>2.576650052862095E-2</v>
      </c>
      <c r="G156" s="16">
        <f t="shared" si="16"/>
        <v>0.72838571428571419</v>
      </c>
    </row>
    <row r="157" spans="1:7" x14ac:dyDescent="0.25">
      <c r="A157">
        <f t="shared" si="14"/>
        <v>151</v>
      </c>
      <c r="B157" t="s">
        <v>16</v>
      </c>
      <c r="C157" s="2">
        <v>45474</v>
      </c>
      <c r="D157" s="17">
        <f>+'[5]Precios de Paridad'!B238/1000</f>
        <v>0.72221000000000002</v>
      </c>
      <c r="E157" s="19">
        <f t="shared" si="15"/>
        <v>6.3387125272395428E-2</v>
      </c>
      <c r="F157" s="15">
        <f t="shared" si="17"/>
        <v>4.4456013999161215E-2</v>
      </c>
      <c r="G157" s="16">
        <f t="shared" si="16"/>
        <v>0.72792857142857137</v>
      </c>
    </row>
    <row r="158" spans="1:7" x14ac:dyDescent="0.25">
      <c r="A158">
        <f t="shared" si="14"/>
        <v>152</v>
      </c>
      <c r="B158" t="s">
        <v>17</v>
      </c>
      <c r="C158" s="2">
        <v>45505</v>
      </c>
      <c r="D158" s="17">
        <f>+'[5]Precios de Paridad'!B239/1000</f>
        <v>0.67386000000000001</v>
      </c>
      <c r="E158" s="19">
        <f t="shared" si="15"/>
        <v>-6.6947286800238204E-2</v>
      </c>
      <c r="F158" s="15">
        <f t="shared" si="17"/>
        <v>-0.16266759446798462</v>
      </c>
      <c r="G158" s="16">
        <f t="shared" si="16"/>
        <v>0.72375857142857147</v>
      </c>
    </row>
    <row r="159" spans="1:7" x14ac:dyDescent="0.25">
      <c r="A159">
        <f t="shared" si="14"/>
        <v>153</v>
      </c>
      <c r="B159" t="s">
        <v>18</v>
      </c>
      <c r="C159" s="2">
        <v>45536</v>
      </c>
      <c r="D159" s="17">
        <f>+'[5]Precios de Paridad'!B240/1000</f>
        <v>0.62204999999999999</v>
      </c>
      <c r="E159" s="19">
        <f t="shared" si="15"/>
        <v>-7.6885406464250794E-2</v>
      </c>
      <c r="F159" s="15">
        <f t="shared" si="17"/>
        <v>-0.29178099347625608</v>
      </c>
      <c r="G159" s="16">
        <f t="shared" si="16"/>
        <v>0.70433571428571429</v>
      </c>
    </row>
    <row r="160" spans="1:7" x14ac:dyDescent="0.25">
      <c r="A160">
        <f t="shared" si="14"/>
        <v>154</v>
      </c>
      <c r="B160" t="s">
        <v>19</v>
      </c>
      <c r="C160" s="2">
        <v>45566</v>
      </c>
      <c r="D160" s="17">
        <f>+'[5]Precios de Paridad'!B241/1000</f>
        <v>0.61882999999999999</v>
      </c>
      <c r="E160" s="19">
        <f t="shared" si="15"/>
        <v>-5.1764327626396822E-3</v>
      </c>
      <c r="F160" s="15">
        <f t="shared" si="17"/>
        <v>-0.28529190968412543</v>
      </c>
      <c r="G160" s="16">
        <f t="shared" si="16"/>
        <v>0.6842557142857143</v>
      </c>
    </row>
    <row r="161" spans="1:7" x14ac:dyDescent="0.25">
      <c r="A161">
        <f t="shared" si="14"/>
        <v>155</v>
      </c>
      <c r="B161" t="s">
        <v>20</v>
      </c>
      <c r="C161" s="2">
        <v>45597</v>
      </c>
      <c r="D161" s="17">
        <f>+'[5]Precios de Paridad'!B242/1000</f>
        <v>0.61416999999999999</v>
      </c>
      <c r="E161" s="19">
        <f t="shared" si="15"/>
        <v>-7.5303395116590455E-3</v>
      </c>
      <c r="F161" s="15">
        <f t="shared" si="17"/>
        <v>-0.2516601479207029</v>
      </c>
      <c r="G161" s="16">
        <f t="shared" si="16"/>
        <v>0.6635657142857142</v>
      </c>
    </row>
    <row r="162" spans="1:7" x14ac:dyDescent="0.25">
      <c r="A162">
        <f t="shared" si="14"/>
        <v>156</v>
      </c>
      <c r="B162" t="s">
        <v>21</v>
      </c>
      <c r="C162" s="2">
        <v>45627</v>
      </c>
      <c r="D162" s="17">
        <f>+'[5]Precios de Paridad'!B243/1000</f>
        <v>0.62303999999999993</v>
      </c>
      <c r="E162" s="19">
        <f t="shared" si="15"/>
        <v>1.4442255401598825E-2</v>
      </c>
      <c r="F162" s="15">
        <f t="shared" si="17"/>
        <v>-0.14112019409713139</v>
      </c>
      <c r="G162" s="16">
        <f t="shared" si="16"/>
        <v>0.65047428571428578</v>
      </c>
    </row>
    <row r="163" spans="1:7" x14ac:dyDescent="0.25">
      <c r="A163">
        <f t="shared" si="14"/>
        <v>157</v>
      </c>
      <c r="B163" t="s">
        <v>11</v>
      </c>
      <c r="C163" s="2">
        <v>45658</v>
      </c>
      <c r="D163" s="17">
        <f>+'[5]Precios de Paridad'!B244/1000</f>
        <v>0.65727000000000002</v>
      </c>
      <c r="E163" s="19">
        <f t="shared" si="15"/>
        <v>5.4940292758089537E-2</v>
      </c>
      <c r="F163" s="15">
        <f t="shared" si="17"/>
        <v>-6.5116279069767358E-2</v>
      </c>
      <c r="G163" s="16">
        <f t="shared" si="16"/>
        <v>0.6473471428571429</v>
      </c>
    </row>
    <row r="164" spans="1:7" x14ac:dyDescent="0.25">
      <c r="A164">
        <f t="shared" si="14"/>
        <v>158</v>
      </c>
      <c r="B164" t="s">
        <v>22</v>
      </c>
      <c r="C164" s="2">
        <v>45689</v>
      </c>
      <c r="D164" s="17">
        <f>+'[5]Precios de Paridad'!B245/1000</f>
        <v>0.69435999999999998</v>
      </c>
      <c r="E164" s="19">
        <f t="shared" si="15"/>
        <v>5.6430386294825441E-2</v>
      </c>
      <c r="F164" s="15">
        <f t="shared" si="17"/>
        <v>-8.3969868471392206E-2</v>
      </c>
      <c r="G164" s="16">
        <f t="shared" si="16"/>
        <v>0.64336857142857151</v>
      </c>
    </row>
    <row r="165" spans="1:7" x14ac:dyDescent="0.25">
      <c r="A165">
        <f t="shared" si="14"/>
        <v>159</v>
      </c>
      <c r="B165" t="s">
        <v>12</v>
      </c>
      <c r="C165" s="2">
        <v>45717</v>
      </c>
      <c r="D165" s="17">
        <f>+'[5]Precios de Paridad'!B246/1000</f>
        <v>0.65055999999999992</v>
      </c>
      <c r="E165" s="19">
        <f t="shared" si="15"/>
        <v>-6.3079670487931394E-2</v>
      </c>
      <c r="F165" s="15">
        <f t="shared" si="17"/>
        <v>-0.14331239547531582</v>
      </c>
      <c r="G165" s="16">
        <f t="shared" si="16"/>
        <v>0.64003999999999994</v>
      </c>
    </row>
    <row r="166" spans="1:7" x14ac:dyDescent="0.25">
      <c r="A166">
        <f t="shared" si="14"/>
        <v>160</v>
      </c>
      <c r="B166" t="s">
        <v>13</v>
      </c>
      <c r="C166" s="2">
        <v>45748</v>
      </c>
      <c r="D166" s="17">
        <f>+'[5]Precios de Paridad'!B247/1000</f>
        <v>0.60489999999999999</v>
      </c>
      <c r="E166" s="19">
        <f t="shared" si="15"/>
        <v>-7.0185686178061868E-2</v>
      </c>
      <c r="F166" s="15">
        <f t="shared" si="17"/>
        <v>-0.20303030303030301</v>
      </c>
      <c r="G166" s="16">
        <f t="shared" si="16"/>
        <v>0.6375900000000001</v>
      </c>
    </row>
    <row r="167" spans="1:7" x14ac:dyDescent="0.25">
      <c r="A167">
        <f t="shared" si="14"/>
        <v>161</v>
      </c>
      <c r="B167" t="s">
        <v>14</v>
      </c>
      <c r="C167" s="2">
        <v>45778</v>
      </c>
      <c r="D167" s="17">
        <f>+'[5]Precios de Paridad'!B248/1000</f>
        <v>0.58595000000000008</v>
      </c>
      <c r="E167" s="19">
        <f t="shared" si="15"/>
        <v>-3.1327492147462221E-2</v>
      </c>
      <c r="F167" s="15">
        <f t="shared" si="17"/>
        <v>-0.18012257234006812</v>
      </c>
      <c r="G167" s="16">
        <f t="shared" si="16"/>
        <v>0.63289285714285715</v>
      </c>
    </row>
    <row r="168" spans="1:7" x14ac:dyDescent="0.25">
      <c r="A168">
        <f t="shared" si="14"/>
        <v>162</v>
      </c>
      <c r="B168" t="s">
        <v>15</v>
      </c>
      <c r="C168" s="2">
        <v>45809</v>
      </c>
      <c r="D168" s="17">
        <f>+'[5]Precios de Paridad'!B249/1000</f>
        <v>0.60060999999999998</v>
      </c>
      <c r="E168" s="19">
        <f t="shared" si="15"/>
        <v>2.5019199590408547E-2</v>
      </c>
      <c r="F168" s="15">
        <f t="shared" si="17"/>
        <v>-0.11565757700689083</v>
      </c>
      <c r="G168" s="16">
        <f t="shared" si="16"/>
        <v>0.63095571428571429</v>
      </c>
    </row>
    <row r="169" spans="1:7" x14ac:dyDescent="0.25">
      <c r="A169">
        <f t="shared" si="14"/>
        <v>163</v>
      </c>
      <c r="B169" t="s">
        <v>16</v>
      </c>
      <c r="C169" s="2">
        <v>45839</v>
      </c>
      <c r="D169" s="17">
        <f>+'[5]Precios de Paridad'!B250/1000</f>
        <v>0.66991000000000001</v>
      </c>
      <c r="E169" s="19">
        <f t="shared" si="15"/>
        <v>0.11538269426083492</v>
      </c>
      <c r="F169" s="15">
        <f t="shared" si="17"/>
        <v>-7.2416610127248315E-2</v>
      </c>
      <c r="G169" s="16">
        <f t="shared" si="16"/>
        <v>0.63765142857142865</v>
      </c>
    </row>
    <row r="170" spans="1:7" x14ac:dyDescent="0.25">
      <c r="A170">
        <f t="shared" si="14"/>
        <v>164</v>
      </c>
      <c r="B170" t="s">
        <v>17</v>
      </c>
      <c r="C170" s="2">
        <v>45870</v>
      </c>
      <c r="D170" s="17">
        <f>+'[5]Precios de Paridad'!B251/1000</f>
        <v>0.65789999999999993</v>
      </c>
      <c r="E170" s="19">
        <f t="shared" si="15"/>
        <v>-1.7927781343762716E-2</v>
      </c>
      <c r="F170" s="15">
        <f t="shared" si="17"/>
        <v>-2.3684444840174623E-2</v>
      </c>
      <c r="G170" s="16">
        <f t="shared" si="16"/>
        <v>0.63774142857142846</v>
      </c>
    </row>
    <row r="171" spans="1:7" x14ac:dyDescent="0.25">
      <c r="A171">
        <f t="shared" si="14"/>
        <v>165</v>
      </c>
      <c r="B171" t="s">
        <v>18</v>
      </c>
      <c r="C171" s="2">
        <v>45901</v>
      </c>
      <c r="D171" s="17">
        <f>+'[5]Precios de Paridad'!B252/1000</f>
        <v>0.66003000000000001</v>
      </c>
      <c r="E171" s="19">
        <f t="shared" si="15"/>
        <v>3.237574099407281E-3</v>
      </c>
      <c r="F171" s="15">
        <f t="shared" si="17"/>
        <v>6.1056185194116264E-2</v>
      </c>
      <c r="G171" s="16">
        <f t="shared" si="16"/>
        <v>0.63283714285714276</v>
      </c>
    </row>
    <row r="172" spans="1:7" x14ac:dyDescent="0.25">
      <c r="A172">
        <f t="shared" si="14"/>
        <v>166</v>
      </c>
      <c r="B172" t="s">
        <v>19</v>
      </c>
      <c r="C172" s="2">
        <v>45931</v>
      </c>
      <c r="D172" s="17">
        <f>+'[5]Precios de Paridad'!B253/1000</f>
        <v>0</v>
      </c>
      <c r="E172" s="19">
        <f t="shared" si="15"/>
        <v>-1</v>
      </c>
      <c r="F172" s="15">
        <f t="shared" si="17"/>
        <v>-1</v>
      </c>
      <c r="G172" s="16">
        <f t="shared" si="16"/>
        <v>0.53990000000000005</v>
      </c>
    </row>
    <row r="173" spans="1:7" x14ac:dyDescent="0.25">
      <c r="A173">
        <f t="shared" si="14"/>
        <v>167</v>
      </c>
      <c r="B173" t="s">
        <v>20</v>
      </c>
      <c r="C173" s="2">
        <v>45962</v>
      </c>
      <c r="D173" s="17">
        <f>+'[5]Precios de Paridad'!B254/1000</f>
        <v>0</v>
      </c>
      <c r="E173" s="19" t="e">
        <f t="shared" si="15"/>
        <v>#DIV/0!</v>
      </c>
      <c r="F173" s="15">
        <f t="shared" si="17"/>
        <v>-1</v>
      </c>
      <c r="G173" s="16">
        <f t="shared" si="16"/>
        <v>0.45348571428571427</v>
      </c>
    </row>
    <row r="174" spans="1:7" x14ac:dyDescent="0.25">
      <c r="A174">
        <f t="shared" si="14"/>
        <v>168</v>
      </c>
      <c r="B174" t="s">
        <v>21</v>
      </c>
      <c r="C174" s="2">
        <v>45992</v>
      </c>
      <c r="D174" s="17">
        <f>+'[5]Precios de Paridad'!B255/1000</f>
        <v>0</v>
      </c>
      <c r="E174" s="19" t="e">
        <f t="shared" si="15"/>
        <v>#DIV/0!</v>
      </c>
      <c r="F174" s="15">
        <f t="shared" si="17"/>
        <v>-1</v>
      </c>
      <c r="G174" s="16">
        <f t="shared" si="16"/>
        <v>0.3697785714285714</v>
      </c>
    </row>
    <row r="175" spans="1:7" x14ac:dyDescent="0.25">
      <c r="A175">
        <f t="shared" si="14"/>
        <v>169</v>
      </c>
      <c r="B175" t="s">
        <v>11</v>
      </c>
      <c r="C175" s="2">
        <v>46023</v>
      </c>
      <c r="D175" s="17">
        <f>+'[5]Precios de Paridad'!B256/1000</f>
        <v>0</v>
      </c>
      <c r="E175" s="19" t="e">
        <f t="shared" si="15"/>
        <v>#DIV/0!</v>
      </c>
      <c r="F175" s="15">
        <f t="shared" si="17"/>
        <v>-1</v>
      </c>
      <c r="G175" s="16">
        <f t="shared" si="16"/>
        <v>0.28397714285714282</v>
      </c>
    </row>
    <row r="176" spans="1:7" x14ac:dyDescent="0.25">
      <c r="A176">
        <f t="shared" si="14"/>
        <v>170</v>
      </c>
      <c r="B176" t="s">
        <v>22</v>
      </c>
      <c r="C176" s="2">
        <v>46054</v>
      </c>
      <c r="D176" s="17">
        <f>+'[5]Precios de Paridad'!B257/1000</f>
        <v>0</v>
      </c>
      <c r="E176" s="19" t="e">
        <f t="shared" si="15"/>
        <v>#DIV/0!</v>
      </c>
      <c r="F176" s="15">
        <f t="shared" si="17"/>
        <v>-1</v>
      </c>
      <c r="G176" s="16">
        <f t="shared" si="16"/>
        <v>0.1882757142857143</v>
      </c>
    </row>
    <row r="177" spans="1:7" x14ac:dyDescent="0.25">
      <c r="A177">
        <f t="shared" si="14"/>
        <v>171</v>
      </c>
      <c r="B177" t="s">
        <v>12</v>
      </c>
      <c r="C177" s="2">
        <v>46082</v>
      </c>
      <c r="D177" s="17">
        <f>+'[5]Precios de Paridad'!B258/1000</f>
        <v>0</v>
      </c>
      <c r="E177" s="19" t="e">
        <f t="shared" si="15"/>
        <v>#DIV/0!</v>
      </c>
      <c r="F177" s="15">
        <f t="shared" si="17"/>
        <v>-1</v>
      </c>
      <c r="G177" s="16">
        <f t="shared" si="16"/>
        <v>9.4289999999999999E-2</v>
      </c>
    </row>
    <row r="178" spans="1:7" x14ac:dyDescent="0.25">
      <c r="A178">
        <f t="shared" si="14"/>
        <v>172</v>
      </c>
      <c r="B178" t="s">
        <v>13</v>
      </c>
      <c r="C178" s="2">
        <v>46113</v>
      </c>
      <c r="D178" s="17">
        <f>+'[5]Precios de Paridad'!B259/1000</f>
        <v>0</v>
      </c>
      <c r="E178" s="19" t="e">
        <f t="shared" si="15"/>
        <v>#DIV/0!</v>
      </c>
      <c r="F178" s="15">
        <f t="shared" si="17"/>
        <v>-1</v>
      </c>
      <c r="G178" s="16">
        <f t="shared" si="16"/>
        <v>0</v>
      </c>
    </row>
    <row r="179" spans="1:7" x14ac:dyDescent="0.25">
      <c r="A179">
        <f t="shared" si="14"/>
        <v>173</v>
      </c>
      <c r="B179" t="s">
        <v>14</v>
      </c>
      <c r="C179" s="2">
        <v>46143</v>
      </c>
      <c r="D179" s="17">
        <f>+'[5]Precios de Paridad'!B260/1000</f>
        <v>0</v>
      </c>
      <c r="E179" s="19" t="e">
        <f t="shared" si="15"/>
        <v>#DIV/0!</v>
      </c>
      <c r="F179" s="15">
        <f t="shared" si="17"/>
        <v>-1</v>
      </c>
      <c r="G179" s="16">
        <f t="shared" si="16"/>
        <v>0</v>
      </c>
    </row>
    <row r="180" spans="1:7" x14ac:dyDescent="0.25">
      <c r="A180">
        <f t="shared" si="14"/>
        <v>174</v>
      </c>
      <c r="B180" t="s">
        <v>15</v>
      </c>
      <c r="C180" s="2">
        <v>46174</v>
      </c>
      <c r="D180" s="17">
        <f>+'[5]Precios de Paridad'!B261/1000</f>
        <v>0</v>
      </c>
      <c r="E180" s="19" t="e">
        <f t="shared" si="15"/>
        <v>#DIV/0!</v>
      </c>
      <c r="F180" s="15">
        <f t="shared" si="17"/>
        <v>-1</v>
      </c>
      <c r="G180" s="16">
        <f t="shared" si="16"/>
        <v>0</v>
      </c>
    </row>
    <row r="181" spans="1:7" x14ac:dyDescent="0.25">
      <c r="A181">
        <f t="shared" si="14"/>
        <v>175</v>
      </c>
      <c r="B181" t="s">
        <v>16</v>
      </c>
      <c r="C181" s="2">
        <v>46204</v>
      </c>
      <c r="D181" s="17">
        <f>+'[5]Precios de Paridad'!B262/1000</f>
        <v>0</v>
      </c>
      <c r="E181" s="19" t="e">
        <f t="shared" si="15"/>
        <v>#DIV/0!</v>
      </c>
      <c r="F181" s="15">
        <f t="shared" si="17"/>
        <v>-1</v>
      </c>
      <c r="G181" s="16">
        <f t="shared" si="16"/>
        <v>0</v>
      </c>
    </row>
    <row r="182" spans="1:7" x14ac:dyDescent="0.25">
      <c r="A182">
        <f t="shared" si="14"/>
        <v>176</v>
      </c>
      <c r="B182" t="s">
        <v>17</v>
      </c>
      <c r="C182" s="2">
        <v>46235</v>
      </c>
      <c r="D182" s="17">
        <f>+'[5]Precios de Paridad'!B263/1000</f>
        <v>0</v>
      </c>
      <c r="E182" s="19" t="e">
        <f t="shared" si="15"/>
        <v>#DIV/0!</v>
      </c>
      <c r="F182" s="15">
        <f t="shared" si="17"/>
        <v>-1</v>
      </c>
      <c r="G182" s="16">
        <f t="shared" si="16"/>
        <v>0</v>
      </c>
    </row>
    <row r="183" spans="1:7" x14ac:dyDescent="0.25">
      <c r="A183">
        <f t="shared" si="14"/>
        <v>177</v>
      </c>
      <c r="B183" t="s">
        <v>18</v>
      </c>
      <c r="C183" s="2">
        <v>46266</v>
      </c>
      <c r="D183" s="17">
        <f>+'[5]Precios de Paridad'!B264/1000</f>
        <v>0</v>
      </c>
      <c r="E183" s="19" t="e">
        <f t="shared" si="15"/>
        <v>#DIV/0!</v>
      </c>
      <c r="F183" s="15">
        <f t="shared" si="17"/>
        <v>-1</v>
      </c>
      <c r="G183" s="16">
        <f t="shared" si="16"/>
        <v>0</v>
      </c>
    </row>
    <row r="184" spans="1:7" x14ac:dyDescent="0.25">
      <c r="A184">
        <f t="shared" si="14"/>
        <v>178</v>
      </c>
      <c r="B184" t="s">
        <v>19</v>
      </c>
      <c r="C184" s="2">
        <v>46296</v>
      </c>
      <c r="D184" s="17">
        <f>+'[5]Precios de Paridad'!B265/1000</f>
        <v>0</v>
      </c>
      <c r="E184" s="19" t="e">
        <f t="shared" si="15"/>
        <v>#DIV/0!</v>
      </c>
      <c r="F184" s="15" t="e">
        <f t="shared" si="17"/>
        <v>#DIV/0!</v>
      </c>
      <c r="G184" s="16">
        <f t="shared" si="16"/>
        <v>0</v>
      </c>
    </row>
    <row r="185" spans="1:7" x14ac:dyDescent="0.25">
      <c r="A185">
        <f t="shared" si="14"/>
        <v>179</v>
      </c>
      <c r="B185" t="s">
        <v>20</v>
      </c>
      <c r="C185" s="2">
        <v>46327</v>
      </c>
      <c r="D185" s="17">
        <f>+'[5]Precios de Paridad'!B266/1000</f>
        <v>0</v>
      </c>
      <c r="E185" s="19" t="e">
        <f t="shared" si="15"/>
        <v>#DIV/0!</v>
      </c>
      <c r="F185" s="15" t="e">
        <f t="shared" si="17"/>
        <v>#DIV/0!</v>
      </c>
      <c r="G185" s="16">
        <f t="shared" si="16"/>
        <v>0</v>
      </c>
    </row>
    <row r="186" spans="1:7" x14ac:dyDescent="0.25">
      <c r="A186">
        <f t="shared" si="14"/>
        <v>180</v>
      </c>
      <c r="B186" t="s">
        <v>21</v>
      </c>
      <c r="C186" s="2">
        <v>46357</v>
      </c>
      <c r="D186" s="17">
        <f>+'[5]Precios de Paridad'!B267/1000</f>
        <v>0</v>
      </c>
      <c r="E186" s="19" t="e">
        <f t="shared" si="15"/>
        <v>#DIV/0!</v>
      </c>
      <c r="F186" s="15" t="e">
        <f t="shared" si="17"/>
        <v>#DIV/0!</v>
      </c>
      <c r="G186" s="16">
        <f t="shared" si="16"/>
        <v>0</v>
      </c>
    </row>
    <row r="187" spans="1:7" x14ac:dyDescent="0.25">
      <c r="A187">
        <f t="shared" si="14"/>
        <v>181</v>
      </c>
      <c r="B187" t="s">
        <v>11</v>
      </c>
      <c r="C187" s="2">
        <v>46388</v>
      </c>
      <c r="D187" s="17">
        <f>+'[5]Precios de Paridad'!B268/1000</f>
        <v>0</v>
      </c>
      <c r="E187" s="19" t="e">
        <f t="shared" si="15"/>
        <v>#DIV/0!</v>
      </c>
      <c r="F187" s="15" t="e">
        <f t="shared" si="17"/>
        <v>#DIV/0!</v>
      </c>
      <c r="G187" s="16">
        <f t="shared" si="16"/>
        <v>0</v>
      </c>
    </row>
    <row r="188" spans="1:7" x14ac:dyDescent="0.25">
      <c r="A188">
        <f t="shared" si="14"/>
        <v>182</v>
      </c>
      <c r="B188" t="s">
        <v>22</v>
      </c>
      <c r="C188" s="2">
        <v>46419</v>
      </c>
      <c r="D188" s="17">
        <f>+'[5]Precios de Paridad'!B269/1000</f>
        <v>0</v>
      </c>
      <c r="E188" s="19" t="e">
        <f t="shared" si="15"/>
        <v>#DIV/0!</v>
      </c>
      <c r="F188" s="15" t="e">
        <f t="shared" si="17"/>
        <v>#DIV/0!</v>
      </c>
      <c r="G188" s="16">
        <f t="shared" si="16"/>
        <v>0</v>
      </c>
    </row>
    <row r="189" spans="1:7" x14ac:dyDescent="0.25">
      <c r="A189">
        <f t="shared" si="14"/>
        <v>183</v>
      </c>
      <c r="B189" t="s">
        <v>12</v>
      </c>
      <c r="C189" s="2">
        <v>46447</v>
      </c>
      <c r="D189" s="17">
        <f>+'[5]Precios de Paridad'!B270/1000</f>
        <v>0</v>
      </c>
      <c r="E189" s="19" t="e">
        <f t="shared" si="15"/>
        <v>#DIV/0!</v>
      </c>
      <c r="F189" s="15" t="e">
        <f t="shared" si="17"/>
        <v>#DIV/0!</v>
      </c>
      <c r="G189" s="16">
        <f t="shared" si="16"/>
        <v>0</v>
      </c>
    </row>
    <row r="190" spans="1:7" x14ac:dyDescent="0.25">
      <c r="A190">
        <f t="shared" si="14"/>
        <v>184</v>
      </c>
      <c r="B190" t="s">
        <v>13</v>
      </c>
      <c r="C190" s="2">
        <v>46478</v>
      </c>
      <c r="D190" s="17">
        <f>+'[5]Precios de Paridad'!B271/1000</f>
        <v>0</v>
      </c>
      <c r="E190" s="19" t="e">
        <f t="shared" si="15"/>
        <v>#DIV/0!</v>
      </c>
      <c r="F190" s="15" t="e">
        <f t="shared" si="17"/>
        <v>#DIV/0!</v>
      </c>
      <c r="G190" s="16">
        <f t="shared" si="16"/>
        <v>0</v>
      </c>
    </row>
    <row r="191" spans="1:7" x14ac:dyDescent="0.25">
      <c r="A191">
        <f t="shared" si="14"/>
        <v>185</v>
      </c>
      <c r="B191" t="s">
        <v>14</v>
      </c>
      <c r="C191" s="2">
        <v>46508</v>
      </c>
      <c r="D191" s="17">
        <f>+'[5]Precios de Paridad'!B272/1000</f>
        <v>0</v>
      </c>
      <c r="E191" s="19" t="e">
        <f t="shared" si="15"/>
        <v>#DIV/0!</v>
      </c>
      <c r="F191" s="15" t="e">
        <f t="shared" si="17"/>
        <v>#DIV/0!</v>
      </c>
      <c r="G191" s="16">
        <f t="shared" si="16"/>
        <v>0</v>
      </c>
    </row>
    <row r="192" spans="1:7" x14ac:dyDescent="0.25">
      <c r="A192">
        <f t="shared" si="14"/>
        <v>186</v>
      </c>
      <c r="B192" t="s">
        <v>15</v>
      </c>
      <c r="C192" s="2">
        <v>46539</v>
      </c>
      <c r="D192" s="17">
        <f>+'[5]Precios de Paridad'!B273/1000</f>
        <v>0</v>
      </c>
      <c r="E192" s="19" t="e">
        <f t="shared" si="15"/>
        <v>#DIV/0!</v>
      </c>
      <c r="F192" s="15" t="e">
        <f t="shared" si="17"/>
        <v>#DIV/0!</v>
      </c>
      <c r="G192" s="16">
        <f t="shared" si="16"/>
        <v>0</v>
      </c>
    </row>
    <row r="193" spans="1:7" x14ac:dyDescent="0.25">
      <c r="A193">
        <f t="shared" si="14"/>
        <v>187</v>
      </c>
      <c r="B193" t="s">
        <v>16</v>
      </c>
      <c r="C193" s="2">
        <v>46569</v>
      </c>
      <c r="D193" s="17">
        <f>+'[5]Precios de Paridad'!B274/1000</f>
        <v>0</v>
      </c>
      <c r="E193" s="19" t="e">
        <f t="shared" si="15"/>
        <v>#DIV/0!</v>
      </c>
      <c r="F193" s="15" t="e">
        <f t="shared" si="17"/>
        <v>#DIV/0!</v>
      </c>
      <c r="G193" s="16">
        <f t="shared" si="16"/>
        <v>0</v>
      </c>
    </row>
    <row r="194" spans="1:7" x14ac:dyDescent="0.25">
      <c r="A194">
        <f t="shared" si="14"/>
        <v>188</v>
      </c>
      <c r="B194" t="s">
        <v>17</v>
      </c>
      <c r="C194" s="2">
        <v>46600</v>
      </c>
      <c r="D194" s="17">
        <f>+'[5]Precios de Paridad'!B275/1000</f>
        <v>0</v>
      </c>
      <c r="E194" s="19" t="e">
        <f t="shared" si="15"/>
        <v>#DIV/0!</v>
      </c>
      <c r="F194" s="15" t="e">
        <f t="shared" si="17"/>
        <v>#DIV/0!</v>
      </c>
      <c r="G194" s="16">
        <f t="shared" si="16"/>
        <v>0</v>
      </c>
    </row>
    <row r="195" spans="1:7" x14ac:dyDescent="0.25">
      <c r="A195">
        <f t="shared" si="14"/>
        <v>189</v>
      </c>
      <c r="B195" t="s">
        <v>18</v>
      </c>
      <c r="C195" s="2">
        <v>46631</v>
      </c>
      <c r="D195" s="17">
        <f>+'[5]Precios de Paridad'!B276/1000</f>
        <v>0</v>
      </c>
      <c r="E195" s="19" t="e">
        <f t="shared" si="15"/>
        <v>#DIV/0!</v>
      </c>
      <c r="F195" s="15" t="e">
        <f t="shared" si="17"/>
        <v>#DIV/0!</v>
      </c>
      <c r="G195" s="16">
        <f t="shared" si="16"/>
        <v>0</v>
      </c>
    </row>
    <row r="196" spans="1:7" x14ac:dyDescent="0.25">
      <c r="A196">
        <f t="shared" si="14"/>
        <v>190</v>
      </c>
      <c r="B196" t="s">
        <v>19</v>
      </c>
      <c r="C196" s="2">
        <v>46661</v>
      </c>
      <c r="D196" s="17">
        <f>+'[5]Precios de Paridad'!B277/1000</f>
        <v>0</v>
      </c>
      <c r="E196" s="19" t="e">
        <f t="shared" si="15"/>
        <v>#DIV/0!</v>
      </c>
      <c r="F196" s="15" t="e">
        <f t="shared" si="17"/>
        <v>#DIV/0!</v>
      </c>
      <c r="G196" s="16">
        <f t="shared" si="16"/>
        <v>0</v>
      </c>
    </row>
    <row r="197" spans="1:7" x14ac:dyDescent="0.25">
      <c r="A197">
        <f t="shared" si="14"/>
        <v>191</v>
      </c>
      <c r="B197" t="s">
        <v>20</v>
      </c>
      <c r="C197" s="2">
        <v>46692</v>
      </c>
      <c r="D197" s="17">
        <f>+'[5]Precios de Paridad'!B278/1000</f>
        <v>0</v>
      </c>
      <c r="E197" s="19" t="e">
        <f t="shared" si="15"/>
        <v>#DIV/0!</v>
      </c>
      <c r="F197" s="15" t="e">
        <f t="shared" si="17"/>
        <v>#DIV/0!</v>
      </c>
      <c r="G197" s="16">
        <f t="shared" si="16"/>
        <v>0</v>
      </c>
    </row>
    <row r="198" spans="1:7" x14ac:dyDescent="0.25">
      <c r="A198">
        <f t="shared" si="14"/>
        <v>192</v>
      </c>
      <c r="B198" t="s">
        <v>21</v>
      </c>
      <c r="C198" s="2">
        <v>46722</v>
      </c>
      <c r="D198" s="17">
        <f>+'[5]Precios de Paridad'!B279/1000</f>
        <v>0</v>
      </c>
      <c r="E198" s="19" t="e">
        <f t="shared" si="15"/>
        <v>#DIV/0!</v>
      </c>
      <c r="F198" s="15" t="e">
        <f t="shared" si="17"/>
        <v>#DIV/0!</v>
      </c>
      <c r="G198" s="16">
        <f t="shared" si="16"/>
        <v>0</v>
      </c>
    </row>
    <row r="199" spans="1:7" x14ac:dyDescent="0.25">
      <c r="A199">
        <f t="shared" si="14"/>
        <v>193</v>
      </c>
      <c r="B199" t="s">
        <v>11</v>
      </c>
      <c r="C199" s="2">
        <v>46753</v>
      </c>
      <c r="D199" s="17">
        <f>+'[5]Precios de Paridad'!B280/1000</f>
        <v>0</v>
      </c>
      <c r="E199" s="19" t="e">
        <f t="shared" si="15"/>
        <v>#DIV/0!</v>
      </c>
      <c r="F199" s="15" t="e">
        <f t="shared" si="17"/>
        <v>#DIV/0!</v>
      </c>
      <c r="G199" s="16">
        <f t="shared" si="16"/>
        <v>0</v>
      </c>
    </row>
    <row r="200" spans="1:7" x14ac:dyDescent="0.25">
      <c r="A200">
        <f t="shared" si="14"/>
        <v>194</v>
      </c>
      <c r="B200" t="s">
        <v>22</v>
      </c>
      <c r="C200" s="2">
        <v>46784</v>
      </c>
      <c r="D200" s="17">
        <f>+'[5]Precios de Paridad'!B281/1000</f>
        <v>0</v>
      </c>
      <c r="E200" s="19" t="e">
        <f t="shared" si="15"/>
        <v>#DIV/0!</v>
      </c>
      <c r="F200" s="15" t="e">
        <f t="shared" si="17"/>
        <v>#DIV/0!</v>
      </c>
      <c r="G200" s="16">
        <f t="shared" si="16"/>
        <v>0</v>
      </c>
    </row>
    <row r="201" spans="1:7" x14ac:dyDescent="0.25">
      <c r="A201">
        <f t="shared" ref="A201:A234" si="18">+A200+1</f>
        <v>195</v>
      </c>
      <c r="B201" t="s">
        <v>12</v>
      </c>
      <c r="C201" s="2">
        <v>46813</v>
      </c>
      <c r="D201" s="17">
        <f>+'[5]Precios de Paridad'!B282/1000</f>
        <v>0</v>
      </c>
      <c r="E201" s="19" t="e">
        <f t="shared" ref="E201:E234" si="19">+D201/D200-1</f>
        <v>#DIV/0!</v>
      </c>
      <c r="F201" s="15" t="e">
        <f t="shared" si="17"/>
        <v>#DIV/0!</v>
      </c>
      <c r="G201" s="16">
        <f t="shared" si="16"/>
        <v>0</v>
      </c>
    </row>
    <row r="202" spans="1:7" x14ac:dyDescent="0.25">
      <c r="A202">
        <f t="shared" si="18"/>
        <v>196</v>
      </c>
      <c r="B202" t="s">
        <v>13</v>
      </c>
      <c r="C202" s="2">
        <v>46844</v>
      </c>
      <c r="D202" s="17">
        <f>+'[5]Precios de Paridad'!B283/1000</f>
        <v>0</v>
      </c>
      <c r="E202" s="19" t="e">
        <f t="shared" si="19"/>
        <v>#DIV/0!</v>
      </c>
      <c r="F202" s="15" t="e">
        <f t="shared" si="17"/>
        <v>#DIV/0!</v>
      </c>
      <c r="G202" s="16">
        <f t="shared" si="16"/>
        <v>0</v>
      </c>
    </row>
    <row r="203" spans="1:7" x14ac:dyDescent="0.25">
      <c r="A203">
        <f t="shared" si="18"/>
        <v>197</v>
      </c>
      <c r="B203" t="s">
        <v>14</v>
      </c>
      <c r="C203" s="2">
        <v>46874</v>
      </c>
      <c r="D203" s="17">
        <f>+'[5]Precios de Paridad'!B284/1000</f>
        <v>0</v>
      </c>
      <c r="E203" s="19" t="e">
        <f t="shared" si="19"/>
        <v>#DIV/0!</v>
      </c>
      <c r="F203" s="15" t="e">
        <f t="shared" si="17"/>
        <v>#DIV/0!</v>
      </c>
      <c r="G203" s="16">
        <f t="shared" si="16"/>
        <v>0</v>
      </c>
    </row>
    <row r="204" spans="1:7" x14ac:dyDescent="0.25">
      <c r="A204">
        <f t="shared" si="18"/>
        <v>198</v>
      </c>
      <c r="B204" t="s">
        <v>15</v>
      </c>
      <c r="C204" s="2">
        <v>46905</v>
      </c>
      <c r="D204" s="17">
        <f>+'[5]Precios de Paridad'!B285/1000</f>
        <v>0</v>
      </c>
      <c r="E204" s="19" t="e">
        <f t="shared" si="19"/>
        <v>#DIV/0!</v>
      </c>
      <c r="F204" s="15" t="e">
        <f t="shared" si="17"/>
        <v>#DIV/0!</v>
      </c>
      <c r="G204" s="16">
        <f t="shared" si="16"/>
        <v>0</v>
      </c>
    </row>
    <row r="205" spans="1:7" x14ac:dyDescent="0.25">
      <c r="A205">
        <f t="shared" si="18"/>
        <v>199</v>
      </c>
      <c r="B205" t="s">
        <v>16</v>
      </c>
      <c r="C205" s="2">
        <v>46935</v>
      </c>
      <c r="D205" s="17">
        <f>+'[5]Precios de Paridad'!B286/1000</f>
        <v>0</v>
      </c>
      <c r="E205" s="19" t="e">
        <f t="shared" si="19"/>
        <v>#DIV/0!</v>
      </c>
      <c r="F205" s="15" t="e">
        <f t="shared" si="17"/>
        <v>#DIV/0!</v>
      </c>
      <c r="G205" s="16">
        <f t="shared" si="16"/>
        <v>0</v>
      </c>
    </row>
    <row r="206" spans="1:7" x14ac:dyDescent="0.25">
      <c r="A206">
        <f t="shared" si="18"/>
        <v>200</v>
      </c>
      <c r="B206" t="s">
        <v>17</v>
      </c>
      <c r="C206" s="2">
        <v>46966</v>
      </c>
      <c r="D206" s="17">
        <f>+'[5]Precios de Paridad'!B287/1000</f>
        <v>0</v>
      </c>
      <c r="E206" s="19" t="e">
        <f t="shared" si="19"/>
        <v>#DIV/0!</v>
      </c>
      <c r="F206" s="15" t="e">
        <f t="shared" si="17"/>
        <v>#DIV/0!</v>
      </c>
      <c r="G206" s="16">
        <f t="shared" ref="G206:G234" si="20">+AVERAGE(D200:D206)</f>
        <v>0</v>
      </c>
    </row>
    <row r="207" spans="1:7" x14ac:dyDescent="0.25">
      <c r="A207">
        <f t="shared" si="18"/>
        <v>201</v>
      </c>
      <c r="B207" t="s">
        <v>18</v>
      </c>
      <c r="C207" s="2">
        <v>46997</v>
      </c>
      <c r="D207" s="17">
        <f>+'[5]Precios de Paridad'!B288/1000</f>
        <v>0</v>
      </c>
      <c r="E207" s="19" t="e">
        <f t="shared" si="19"/>
        <v>#DIV/0!</v>
      </c>
      <c r="F207" s="15" t="e">
        <f t="shared" si="17"/>
        <v>#DIV/0!</v>
      </c>
      <c r="G207" s="16">
        <f t="shared" si="20"/>
        <v>0</v>
      </c>
    </row>
    <row r="208" spans="1:7" x14ac:dyDescent="0.25">
      <c r="A208">
        <f t="shared" si="18"/>
        <v>202</v>
      </c>
      <c r="B208" t="s">
        <v>19</v>
      </c>
      <c r="C208" s="2">
        <v>47027</v>
      </c>
      <c r="D208" s="17">
        <f>+'[5]Precios de Paridad'!B289/1000</f>
        <v>0</v>
      </c>
      <c r="E208" s="19" t="e">
        <f t="shared" si="19"/>
        <v>#DIV/0!</v>
      </c>
      <c r="F208" s="15" t="e">
        <f t="shared" si="17"/>
        <v>#DIV/0!</v>
      </c>
      <c r="G208" s="16">
        <f t="shared" si="20"/>
        <v>0</v>
      </c>
    </row>
    <row r="209" spans="1:7" x14ac:dyDescent="0.25">
      <c r="A209">
        <f t="shared" si="18"/>
        <v>203</v>
      </c>
      <c r="B209" t="s">
        <v>20</v>
      </c>
      <c r="C209" s="2">
        <v>47058</v>
      </c>
      <c r="D209" s="17">
        <f>+'[5]Precios de Paridad'!B290/1000</f>
        <v>0</v>
      </c>
      <c r="E209" s="19" t="e">
        <f t="shared" si="19"/>
        <v>#DIV/0!</v>
      </c>
      <c r="F209" s="15" t="e">
        <f t="shared" si="17"/>
        <v>#DIV/0!</v>
      </c>
      <c r="G209" s="16">
        <f t="shared" si="20"/>
        <v>0</v>
      </c>
    </row>
    <row r="210" spans="1:7" x14ac:dyDescent="0.25">
      <c r="A210">
        <f t="shared" si="18"/>
        <v>204</v>
      </c>
      <c r="B210" t="s">
        <v>21</v>
      </c>
      <c r="C210" s="2">
        <v>47088</v>
      </c>
      <c r="D210" s="17">
        <f>+'[5]Precios de Paridad'!B291/1000</f>
        <v>0</v>
      </c>
      <c r="E210" s="19" t="e">
        <f t="shared" si="19"/>
        <v>#DIV/0!</v>
      </c>
      <c r="F210" s="15" t="e">
        <f t="shared" si="17"/>
        <v>#DIV/0!</v>
      </c>
      <c r="G210" s="16">
        <f t="shared" si="20"/>
        <v>0</v>
      </c>
    </row>
    <row r="211" spans="1:7" x14ac:dyDescent="0.25">
      <c r="A211">
        <f t="shared" si="18"/>
        <v>205</v>
      </c>
      <c r="B211" t="s">
        <v>11</v>
      </c>
      <c r="C211" s="2">
        <v>47119</v>
      </c>
      <c r="D211" s="17">
        <f>+'[5]Precios de Paridad'!B292/1000</f>
        <v>0</v>
      </c>
      <c r="E211" s="19" t="e">
        <f t="shared" si="19"/>
        <v>#DIV/0!</v>
      </c>
      <c r="F211" s="15" t="e">
        <f t="shared" ref="F211:F234" si="21">+D211/D199-1</f>
        <v>#DIV/0!</v>
      </c>
      <c r="G211" s="16">
        <f t="shared" si="20"/>
        <v>0</v>
      </c>
    </row>
    <row r="212" spans="1:7" x14ac:dyDescent="0.25">
      <c r="A212">
        <f t="shared" si="18"/>
        <v>206</v>
      </c>
      <c r="B212" t="s">
        <v>22</v>
      </c>
      <c r="C212" s="2">
        <v>47150</v>
      </c>
      <c r="D212" s="17">
        <f>+'[5]Precios de Paridad'!B293/1000</f>
        <v>0</v>
      </c>
      <c r="E212" s="19" t="e">
        <f t="shared" si="19"/>
        <v>#DIV/0!</v>
      </c>
      <c r="F212" s="15" t="e">
        <f t="shared" si="21"/>
        <v>#DIV/0!</v>
      </c>
      <c r="G212" s="16">
        <f t="shared" si="20"/>
        <v>0</v>
      </c>
    </row>
    <row r="213" spans="1:7" x14ac:dyDescent="0.25">
      <c r="A213">
        <f t="shared" si="18"/>
        <v>207</v>
      </c>
      <c r="B213" t="s">
        <v>12</v>
      </c>
      <c r="C213" s="2">
        <v>47178</v>
      </c>
      <c r="D213" s="17">
        <f>+'[5]Precios de Paridad'!B294/1000</f>
        <v>0</v>
      </c>
      <c r="E213" s="19" t="e">
        <f t="shared" si="19"/>
        <v>#DIV/0!</v>
      </c>
      <c r="F213" s="15" t="e">
        <f t="shared" si="21"/>
        <v>#DIV/0!</v>
      </c>
      <c r="G213" s="16">
        <f t="shared" si="20"/>
        <v>0</v>
      </c>
    </row>
    <row r="214" spans="1:7" x14ac:dyDescent="0.25">
      <c r="A214">
        <f t="shared" si="18"/>
        <v>208</v>
      </c>
      <c r="B214" t="s">
        <v>13</v>
      </c>
      <c r="C214" s="2">
        <v>47209</v>
      </c>
      <c r="D214" s="17">
        <f>+'[5]Precios de Paridad'!B295/1000</f>
        <v>0</v>
      </c>
      <c r="E214" s="19" t="e">
        <f t="shared" si="19"/>
        <v>#DIV/0!</v>
      </c>
      <c r="F214" s="15" t="e">
        <f t="shared" si="21"/>
        <v>#DIV/0!</v>
      </c>
      <c r="G214" s="16">
        <f t="shared" si="20"/>
        <v>0</v>
      </c>
    </row>
    <row r="215" spans="1:7" x14ac:dyDescent="0.25">
      <c r="A215">
        <f t="shared" si="18"/>
        <v>209</v>
      </c>
      <c r="B215" t="s">
        <v>14</v>
      </c>
      <c r="C215" s="2">
        <v>47239</v>
      </c>
      <c r="D215" s="17">
        <f>+'[5]Precios de Paridad'!B296/1000</f>
        <v>0</v>
      </c>
      <c r="E215" s="19" t="e">
        <f t="shared" si="19"/>
        <v>#DIV/0!</v>
      </c>
      <c r="F215" s="15" t="e">
        <f t="shared" si="21"/>
        <v>#DIV/0!</v>
      </c>
      <c r="G215" s="16">
        <f t="shared" si="20"/>
        <v>0</v>
      </c>
    </row>
    <row r="216" spans="1:7" x14ac:dyDescent="0.25">
      <c r="A216">
        <f t="shared" si="18"/>
        <v>210</v>
      </c>
      <c r="B216" t="s">
        <v>15</v>
      </c>
      <c r="C216" s="2">
        <v>47270</v>
      </c>
      <c r="D216" s="17">
        <f>+'[5]Precios de Paridad'!B297/1000</f>
        <v>0</v>
      </c>
      <c r="E216" s="19" t="e">
        <f t="shared" si="19"/>
        <v>#DIV/0!</v>
      </c>
      <c r="F216" s="15" t="e">
        <f t="shared" si="21"/>
        <v>#DIV/0!</v>
      </c>
      <c r="G216" s="16">
        <f t="shared" si="20"/>
        <v>0</v>
      </c>
    </row>
    <row r="217" spans="1:7" x14ac:dyDescent="0.25">
      <c r="A217">
        <f t="shared" si="18"/>
        <v>211</v>
      </c>
      <c r="B217" t="s">
        <v>16</v>
      </c>
      <c r="C217" s="2">
        <v>47300</v>
      </c>
      <c r="D217" s="17">
        <f>+'[5]Precios de Paridad'!B298/1000</f>
        <v>0</v>
      </c>
      <c r="E217" s="19" t="e">
        <f t="shared" si="19"/>
        <v>#DIV/0!</v>
      </c>
      <c r="F217" s="15" t="e">
        <f t="shared" si="21"/>
        <v>#DIV/0!</v>
      </c>
      <c r="G217" s="16">
        <f t="shared" si="20"/>
        <v>0</v>
      </c>
    </row>
    <row r="218" spans="1:7" x14ac:dyDescent="0.25">
      <c r="A218">
        <f t="shared" si="18"/>
        <v>212</v>
      </c>
      <c r="B218" t="s">
        <v>17</v>
      </c>
      <c r="C218" s="2">
        <v>47331</v>
      </c>
      <c r="D218" s="17">
        <f>+'[5]Precios de Paridad'!B299/1000</f>
        <v>0</v>
      </c>
      <c r="E218" s="19" t="e">
        <f t="shared" si="19"/>
        <v>#DIV/0!</v>
      </c>
      <c r="F218" s="15" t="e">
        <f t="shared" si="21"/>
        <v>#DIV/0!</v>
      </c>
      <c r="G218" s="16">
        <f t="shared" si="20"/>
        <v>0</v>
      </c>
    </row>
    <row r="219" spans="1:7" x14ac:dyDescent="0.25">
      <c r="A219">
        <f t="shared" si="18"/>
        <v>213</v>
      </c>
      <c r="B219" t="s">
        <v>18</v>
      </c>
      <c r="C219" s="2">
        <v>47362</v>
      </c>
      <c r="D219" s="17">
        <f>+'[5]Precios de Paridad'!B300/1000</f>
        <v>0</v>
      </c>
      <c r="E219" s="19" t="e">
        <f t="shared" si="19"/>
        <v>#DIV/0!</v>
      </c>
      <c r="F219" s="15" t="e">
        <f t="shared" si="21"/>
        <v>#DIV/0!</v>
      </c>
      <c r="G219" s="16">
        <f t="shared" si="20"/>
        <v>0</v>
      </c>
    </row>
    <row r="220" spans="1:7" x14ac:dyDescent="0.25">
      <c r="A220">
        <f t="shared" si="18"/>
        <v>214</v>
      </c>
      <c r="B220" t="s">
        <v>19</v>
      </c>
      <c r="C220" s="2">
        <v>47392</v>
      </c>
      <c r="D220" s="17">
        <f>+'[5]Precios de Paridad'!B301/1000</f>
        <v>0</v>
      </c>
      <c r="E220" s="19" t="e">
        <f t="shared" si="19"/>
        <v>#DIV/0!</v>
      </c>
      <c r="F220" s="15" t="e">
        <f t="shared" si="21"/>
        <v>#DIV/0!</v>
      </c>
      <c r="G220" s="16">
        <f t="shared" si="20"/>
        <v>0</v>
      </c>
    </row>
    <row r="221" spans="1:7" x14ac:dyDescent="0.25">
      <c r="A221">
        <f t="shared" si="18"/>
        <v>215</v>
      </c>
      <c r="B221" t="s">
        <v>20</v>
      </c>
      <c r="C221" s="2">
        <v>47423</v>
      </c>
      <c r="D221" s="17">
        <f>+'[5]Precios de Paridad'!B302/1000</f>
        <v>0</v>
      </c>
      <c r="E221" s="19" t="e">
        <f t="shared" si="19"/>
        <v>#DIV/0!</v>
      </c>
      <c r="F221" s="15" t="e">
        <f t="shared" si="21"/>
        <v>#DIV/0!</v>
      </c>
      <c r="G221" s="16">
        <f t="shared" si="20"/>
        <v>0</v>
      </c>
    </row>
    <row r="222" spans="1:7" x14ac:dyDescent="0.25">
      <c r="A222">
        <f t="shared" si="18"/>
        <v>216</v>
      </c>
      <c r="B222" t="s">
        <v>21</v>
      </c>
      <c r="C222" s="2">
        <v>47453</v>
      </c>
      <c r="D222" s="17">
        <f>+'[5]Precios de Paridad'!B303/1000</f>
        <v>0</v>
      </c>
      <c r="E222" s="19" t="e">
        <f t="shared" si="19"/>
        <v>#DIV/0!</v>
      </c>
      <c r="F222" s="15" t="e">
        <f t="shared" si="21"/>
        <v>#DIV/0!</v>
      </c>
      <c r="G222" s="16">
        <f t="shared" si="20"/>
        <v>0</v>
      </c>
    </row>
    <row r="223" spans="1:7" x14ac:dyDescent="0.25">
      <c r="A223">
        <f t="shared" si="18"/>
        <v>217</v>
      </c>
      <c r="B223" t="s">
        <v>11</v>
      </c>
      <c r="C223" s="2">
        <v>47484</v>
      </c>
      <c r="D223" s="17">
        <f>+'[5]Precios de Paridad'!B304/1000</f>
        <v>0</v>
      </c>
      <c r="E223" s="19" t="e">
        <f t="shared" si="19"/>
        <v>#DIV/0!</v>
      </c>
      <c r="F223" s="15" t="e">
        <f t="shared" si="21"/>
        <v>#DIV/0!</v>
      </c>
      <c r="G223" s="16">
        <f t="shared" si="20"/>
        <v>0</v>
      </c>
    </row>
    <row r="224" spans="1:7" x14ac:dyDescent="0.25">
      <c r="A224">
        <f t="shared" si="18"/>
        <v>218</v>
      </c>
      <c r="B224" t="s">
        <v>22</v>
      </c>
      <c r="C224" s="2">
        <v>47515</v>
      </c>
      <c r="D224" s="17">
        <f>+'[5]Precios de Paridad'!B305/1000</f>
        <v>0</v>
      </c>
      <c r="E224" s="19" t="e">
        <f t="shared" si="19"/>
        <v>#DIV/0!</v>
      </c>
      <c r="F224" s="15" t="e">
        <f t="shared" si="21"/>
        <v>#DIV/0!</v>
      </c>
      <c r="G224" s="16">
        <f t="shared" si="20"/>
        <v>0</v>
      </c>
    </row>
    <row r="225" spans="1:7" x14ac:dyDescent="0.25">
      <c r="A225">
        <f t="shared" si="18"/>
        <v>219</v>
      </c>
      <c r="B225" t="s">
        <v>12</v>
      </c>
      <c r="C225" s="2">
        <v>47543</v>
      </c>
      <c r="D225" s="17">
        <f>+'[5]Precios de Paridad'!B306/1000</f>
        <v>0</v>
      </c>
      <c r="E225" s="19" t="e">
        <f t="shared" si="19"/>
        <v>#DIV/0!</v>
      </c>
      <c r="F225" s="15" t="e">
        <f t="shared" si="21"/>
        <v>#DIV/0!</v>
      </c>
      <c r="G225" s="16">
        <f t="shared" si="20"/>
        <v>0</v>
      </c>
    </row>
    <row r="226" spans="1:7" x14ac:dyDescent="0.25">
      <c r="A226">
        <f t="shared" si="18"/>
        <v>220</v>
      </c>
      <c r="B226" t="s">
        <v>13</v>
      </c>
      <c r="C226" s="2">
        <v>47574</v>
      </c>
      <c r="D226" s="17">
        <f>+'[5]Precios de Paridad'!B307/1000</f>
        <v>0</v>
      </c>
      <c r="E226" s="19" t="e">
        <f t="shared" si="19"/>
        <v>#DIV/0!</v>
      </c>
      <c r="F226" s="15" t="e">
        <f t="shared" si="21"/>
        <v>#DIV/0!</v>
      </c>
      <c r="G226" s="16">
        <f t="shared" si="20"/>
        <v>0</v>
      </c>
    </row>
    <row r="227" spans="1:7" x14ac:dyDescent="0.25">
      <c r="A227">
        <f t="shared" si="18"/>
        <v>221</v>
      </c>
      <c r="B227" t="s">
        <v>14</v>
      </c>
      <c r="C227" s="2">
        <v>47604</v>
      </c>
      <c r="D227" s="17">
        <f>+'[5]Precios de Paridad'!B308/1000</f>
        <v>0</v>
      </c>
      <c r="E227" s="19" t="e">
        <f t="shared" si="19"/>
        <v>#DIV/0!</v>
      </c>
      <c r="F227" s="15" t="e">
        <f t="shared" si="21"/>
        <v>#DIV/0!</v>
      </c>
      <c r="G227" s="16">
        <f t="shared" si="20"/>
        <v>0</v>
      </c>
    </row>
    <row r="228" spans="1:7" x14ac:dyDescent="0.25">
      <c r="A228">
        <f t="shared" si="18"/>
        <v>222</v>
      </c>
      <c r="B228" t="s">
        <v>15</v>
      </c>
      <c r="C228" s="2">
        <v>47635</v>
      </c>
      <c r="D228" s="17">
        <f>+'[5]Precios de Paridad'!B309/1000</f>
        <v>0</v>
      </c>
      <c r="E228" s="19" t="e">
        <f t="shared" si="19"/>
        <v>#DIV/0!</v>
      </c>
      <c r="F228" s="15" t="e">
        <f t="shared" si="21"/>
        <v>#DIV/0!</v>
      </c>
      <c r="G228" s="16">
        <f t="shared" si="20"/>
        <v>0</v>
      </c>
    </row>
    <row r="229" spans="1:7" x14ac:dyDescent="0.25">
      <c r="A229">
        <f t="shared" si="18"/>
        <v>223</v>
      </c>
      <c r="B229" t="s">
        <v>16</v>
      </c>
      <c r="C229" s="2">
        <v>47665</v>
      </c>
      <c r="D229" s="17">
        <f>+'[5]Precios de Paridad'!B310/1000</f>
        <v>0</v>
      </c>
      <c r="E229" s="19" t="e">
        <f t="shared" si="19"/>
        <v>#DIV/0!</v>
      </c>
      <c r="F229" s="15" t="e">
        <f t="shared" si="21"/>
        <v>#DIV/0!</v>
      </c>
      <c r="G229" s="16">
        <f t="shared" si="20"/>
        <v>0</v>
      </c>
    </row>
    <row r="230" spans="1:7" x14ac:dyDescent="0.25">
      <c r="A230">
        <f t="shared" si="18"/>
        <v>224</v>
      </c>
      <c r="B230" t="s">
        <v>17</v>
      </c>
      <c r="C230" s="2">
        <v>47696</v>
      </c>
      <c r="D230" s="17">
        <f>+'[5]Precios de Paridad'!B311/1000</f>
        <v>0</v>
      </c>
      <c r="E230" s="19" t="e">
        <f t="shared" si="19"/>
        <v>#DIV/0!</v>
      </c>
      <c r="F230" s="15" t="e">
        <f t="shared" si="21"/>
        <v>#DIV/0!</v>
      </c>
      <c r="G230" s="16">
        <f t="shared" si="20"/>
        <v>0</v>
      </c>
    </row>
    <row r="231" spans="1:7" x14ac:dyDescent="0.25">
      <c r="A231">
        <f t="shared" si="18"/>
        <v>225</v>
      </c>
      <c r="B231" t="s">
        <v>18</v>
      </c>
      <c r="C231" s="2">
        <v>47727</v>
      </c>
      <c r="D231" s="17">
        <f>+'[5]Precios de Paridad'!B312/1000</f>
        <v>0</v>
      </c>
      <c r="E231" s="19" t="e">
        <f t="shared" si="19"/>
        <v>#DIV/0!</v>
      </c>
      <c r="F231" s="15" t="e">
        <f t="shared" si="21"/>
        <v>#DIV/0!</v>
      </c>
      <c r="G231" s="16">
        <f t="shared" si="20"/>
        <v>0</v>
      </c>
    </row>
    <row r="232" spans="1:7" x14ac:dyDescent="0.25">
      <c r="A232">
        <f t="shared" si="18"/>
        <v>226</v>
      </c>
      <c r="B232" t="s">
        <v>19</v>
      </c>
      <c r="C232" s="2">
        <v>47757</v>
      </c>
      <c r="D232" s="17">
        <f>+'[5]Precios de Paridad'!B313/1000</f>
        <v>0</v>
      </c>
      <c r="E232" s="19" t="e">
        <f t="shared" si="19"/>
        <v>#DIV/0!</v>
      </c>
      <c r="F232" s="15" t="e">
        <f t="shared" si="21"/>
        <v>#DIV/0!</v>
      </c>
      <c r="G232" s="16">
        <f t="shared" si="20"/>
        <v>0</v>
      </c>
    </row>
    <row r="233" spans="1:7" x14ac:dyDescent="0.25">
      <c r="A233">
        <f t="shared" si="18"/>
        <v>227</v>
      </c>
      <c r="B233" t="s">
        <v>20</v>
      </c>
      <c r="C233" s="2">
        <v>47788</v>
      </c>
      <c r="D233" s="17">
        <f>+'[5]Precios de Paridad'!B314/1000</f>
        <v>0</v>
      </c>
      <c r="E233" s="19" t="e">
        <f t="shared" si="19"/>
        <v>#DIV/0!</v>
      </c>
      <c r="F233" s="15" t="e">
        <f t="shared" si="21"/>
        <v>#DIV/0!</v>
      </c>
      <c r="G233" s="16">
        <f t="shared" si="20"/>
        <v>0</v>
      </c>
    </row>
    <row r="234" spans="1:7" x14ac:dyDescent="0.25">
      <c r="A234">
        <f t="shared" si="18"/>
        <v>228</v>
      </c>
      <c r="B234" t="s">
        <v>21</v>
      </c>
      <c r="C234" s="2">
        <v>47818</v>
      </c>
      <c r="D234" s="17">
        <f>+'[5]Precios de Paridad'!B315/1000</f>
        <v>0</v>
      </c>
      <c r="E234" s="19" t="e">
        <f t="shared" si="19"/>
        <v>#DIV/0!</v>
      </c>
      <c r="F234" s="15" t="e">
        <f t="shared" si="21"/>
        <v>#DIV/0!</v>
      </c>
      <c r="G234" s="16">
        <f t="shared" si="20"/>
        <v>0</v>
      </c>
    </row>
    <row r="295" spans="7:7" x14ac:dyDescent="0.25">
      <c r="G295" s="4"/>
    </row>
  </sheetData>
  <autoFilter ref="B6:F306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AD74"/>
  <sheetViews>
    <sheetView topLeftCell="A37" workbookViewId="0">
      <selection activeCell="AD50" sqref="AD50"/>
    </sheetView>
  </sheetViews>
  <sheetFormatPr baseColWidth="10" defaultRowHeight="15" x14ac:dyDescent="0.25"/>
  <cols>
    <col min="1" max="1" width="18.140625" customWidth="1"/>
    <col min="2" max="2" width="41.28515625" bestFit="1" customWidth="1"/>
    <col min="3" max="11" width="12.85546875" hidden="1" customWidth="1"/>
    <col min="12" max="14" width="12.85546875" customWidth="1"/>
    <col min="15" max="18" width="12.85546875" hidden="1" customWidth="1"/>
    <col min="19" max="19" width="11.5703125" bestFit="1" customWidth="1"/>
    <col min="20" max="20" width="6.42578125" bestFit="1" customWidth="1"/>
    <col min="21" max="21" width="17.28515625" bestFit="1" customWidth="1"/>
    <col min="22" max="24" width="11" customWidth="1"/>
    <col min="25" max="25" width="14.85546875" customWidth="1"/>
    <col min="26" max="27" width="11" customWidth="1"/>
    <col min="28" max="28" width="9.28515625" customWidth="1"/>
    <col min="29" max="29" width="11.7109375" customWidth="1"/>
    <col min="30" max="35" width="9.28515625" customWidth="1"/>
  </cols>
  <sheetData>
    <row r="1" spans="2:19" x14ac:dyDescent="0.25">
      <c r="B1" t="s">
        <v>84</v>
      </c>
      <c r="C1" s="77">
        <v>2022</v>
      </c>
    </row>
    <row r="2" spans="2:19" x14ac:dyDescent="0.25">
      <c r="B2" t="s">
        <v>85</v>
      </c>
      <c r="C2" t="s">
        <v>86</v>
      </c>
    </row>
    <row r="4" spans="2:19" x14ac:dyDescent="0.25">
      <c r="B4" s="78" t="s">
        <v>87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</row>
    <row r="5" spans="2:19" x14ac:dyDescent="0.25">
      <c r="B5" s="78"/>
      <c r="C5" s="78">
        <v>1</v>
      </c>
      <c r="D5" s="78">
        <v>2</v>
      </c>
      <c r="E5" s="78">
        <v>3</v>
      </c>
      <c r="F5" s="78">
        <v>4</v>
      </c>
      <c r="G5" s="78">
        <v>5</v>
      </c>
      <c r="H5" s="78">
        <v>6</v>
      </c>
      <c r="I5" s="78">
        <v>7</v>
      </c>
      <c r="J5" s="78">
        <v>8</v>
      </c>
      <c r="K5" s="78">
        <v>9</v>
      </c>
      <c r="L5" s="78">
        <v>10</v>
      </c>
      <c r="M5" s="78">
        <v>11</v>
      </c>
      <c r="N5" s="78">
        <v>12</v>
      </c>
      <c r="O5" s="78">
        <v>13</v>
      </c>
      <c r="P5" s="78">
        <v>14</v>
      </c>
      <c r="Q5" s="78">
        <v>15</v>
      </c>
      <c r="R5" s="78">
        <v>16</v>
      </c>
      <c r="S5" s="78" t="s">
        <v>88</v>
      </c>
    </row>
    <row r="6" spans="2:19" ht="75" x14ac:dyDescent="0.25">
      <c r="B6" s="79" t="s">
        <v>89</v>
      </c>
      <c r="C6" s="80" t="s">
        <v>90</v>
      </c>
      <c r="D6" s="80" t="s">
        <v>91</v>
      </c>
      <c r="E6" s="80" t="s">
        <v>92</v>
      </c>
      <c r="F6" s="80" t="s">
        <v>93</v>
      </c>
      <c r="G6" s="80" t="s">
        <v>94</v>
      </c>
      <c r="H6" s="80" t="s">
        <v>95</v>
      </c>
      <c r="I6" s="80" t="s">
        <v>96</v>
      </c>
      <c r="J6" s="80" t="s">
        <v>97</v>
      </c>
      <c r="K6" s="80" t="s">
        <v>98</v>
      </c>
      <c r="L6" s="80" t="s">
        <v>99</v>
      </c>
      <c r="M6" s="80" t="s">
        <v>100</v>
      </c>
      <c r="N6" s="80" t="s">
        <v>101</v>
      </c>
      <c r="O6" s="80" t="s">
        <v>102</v>
      </c>
      <c r="P6" s="80" t="s">
        <v>103</v>
      </c>
      <c r="Q6" s="80" t="s">
        <v>104</v>
      </c>
      <c r="R6" s="81" t="s">
        <v>105</v>
      </c>
      <c r="S6" s="82"/>
    </row>
    <row r="7" spans="2:19" x14ac:dyDescent="0.25">
      <c r="B7" s="83" t="s">
        <v>106</v>
      </c>
      <c r="C7" s="84">
        <v>322.2203746902278</v>
      </c>
      <c r="D7" s="84">
        <v>669.30873086574672</v>
      </c>
      <c r="E7" s="84">
        <v>411.9815412465</v>
      </c>
      <c r="F7" s="84">
        <v>642.18311655868001</v>
      </c>
      <c r="G7" s="84">
        <v>2371.0192083459824</v>
      </c>
      <c r="H7" s="84">
        <v>1041.4126732479799</v>
      </c>
      <c r="I7" s="84">
        <v>1179.4473015332001</v>
      </c>
      <c r="J7" s="84">
        <v>1873.9712984151604</v>
      </c>
      <c r="K7" s="84">
        <v>958.66330076664042</v>
      </c>
      <c r="L7" s="84">
        <v>1634.35884248458</v>
      </c>
      <c r="M7" s="84">
        <v>111.53804157258682</v>
      </c>
      <c r="N7" s="84">
        <v>242.41434656539883</v>
      </c>
      <c r="O7" s="84">
        <v>12456.689699060198</v>
      </c>
      <c r="P7" s="84">
        <v>377.12815385867998</v>
      </c>
      <c r="Q7" s="84">
        <v>206.78485963028001</v>
      </c>
      <c r="R7" s="84">
        <v>271.87733975879996</v>
      </c>
      <c r="S7" s="84">
        <v>24770.998828600637</v>
      </c>
    </row>
    <row r="8" spans="2:19" x14ac:dyDescent="0.25">
      <c r="B8" s="85" t="s">
        <v>107</v>
      </c>
      <c r="C8" s="86">
        <v>59.477834892627826</v>
      </c>
      <c r="D8" s="86">
        <v>84.79000042324671</v>
      </c>
      <c r="E8" s="86">
        <v>100.89451180649999</v>
      </c>
      <c r="F8" s="86">
        <v>30.902257224680014</v>
      </c>
      <c r="G8" s="86">
        <v>691.35412278140279</v>
      </c>
      <c r="H8" s="86">
        <v>236.60563508397991</v>
      </c>
      <c r="I8" s="86">
        <v>279.79936418970004</v>
      </c>
      <c r="J8" s="86">
        <v>539.9989793269001</v>
      </c>
      <c r="K8" s="86">
        <v>255.18579218664044</v>
      </c>
      <c r="L8" s="86">
        <v>602.01832610377994</v>
      </c>
      <c r="M8" s="86">
        <v>30.475834814926309</v>
      </c>
      <c r="N8" s="86">
        <v>96.241735697188716</v>
      </c>
      <c r="O8" s="86">
        <v>4704.2136370087783</v>
      </c>
      <c r="P8" s="86">
        <v>127.74864789948001</v>
      </c>
      <c r="Q8" s="86">
        <v>69.146123745920008</v>
      </c>
      <c r="R8" s="86">
        <v>50.583548438799987</v>
      </c>
      <c r="S8" s="86">
        <v>7959.4363516245503</v>
      </c>
    </row>
    <row r="9" spans="2:19" x14ac:dyDescent="0.25">
      <c r="B9" s="85" t="s">
        <v>108</v>
      </c>
      <c r="C9" s="86">
        <v>11.982770577599998</v>
      </c>
      <c r="D9" s="86">
        <v>44.405397702500011</v>
      </c>
      <c r="E9" s="86">
        <v>26.497546</v>
      </c>
      <c r="F9" s="86">
        <v>70.094764314000003</v>
      </c>
      <c r="G9" s="86">
        <v>231.12220216457999</v>
      </c>
      <c r="H9" s="86">
        <v>84.305106323999993</v>
      </c>
      <c r="I9" s="86">
        <v>96.166943843500007</v>
      </c>
      <c r="J9" s="86">
        <v>146.93162706125997</v>
      </c>
      <c r="K9" s="86">
        <v>59.841189079999992</v>
      </c>
      <c r="L9" s="86">
        <v>29.9924211208</v>
      </c>
      <c r="M9" s="86">
        <v>1.2165539123557436</v>
      </c>
      <c r="N9" s="86">
        <v>13.86848228749402</v>
      </c>
      <c r="O9" s="86">
        <v>821.71576380338001</v>
      </c>
      <c r="P9" s="86">
        <v>10.8064879992</v>
      </c>
      <c r="Q9" s="86">
        <v>10.508117884360001</v>
      </c>
      <c r="R9" s="86">
        <v>1.1781518400000002</v>
      </c>
      <c r="S9" s="86">
        <v>1660.6335259150298</v>
      </c>
    </row>
    <row r="10" spans="2:19" x14ac:dyDescent="0.25">
      <c r="B10" s="85" t="s">
        <v>29</v>
      </c>
      <c r="C10" s="86">
        <v>190.994046</v>
      </c>
      <c r="D10" s="86">
        <v>402.89227539999996</v>
      </c>
      <c r="E10" s="86">
        <v>161.16115339999999</v>
      </c>
      <c r="F10" s="86">
        <v>490.73130800000001</v>
      </c>
      <c r="G10" s="86">
        <v>1308.6343939999999</v>
      </c>
      <c r="H10" s="86">
        <v>669.9194804</v>
      </c>
      <c r="I10" s="86">
        <v>739.16466800000001</v>
      </c>
      <c r="J10" s="86">
        <v>1063.7567581800001</v>
      </c>
      <c r="K10" s="86">
        <v>593.70497750000004</v>
      </c>
      <c r="L10" s="86">
        <v>945.05506295999999</v>
      </c>
      <c r="M10" s="86">
        <v>72.261360145304764</v>
      </c>
      <c r="N10" s="86">
        <v>126.5772518407161</v>
      </c>
      <c r="O10" s="86">
        <v>6557.0527936480394</v>
      </c>
      <c r="P10" s="86">
        <v>224.19715131999999</v>
      </c>
      <c r="Q10" s="86">
        <v>127.130618</v>
      </c>
      <c r="R10" s="86">
        <v>219.20341426000002</v>
      </c>
      <c r="S10" s="86">
        <v>13892.43671305406</v>
      </c>
    </row>
    <row r="11" spans="2:19" x14ac:dyDescent="0.25">
      <c r="B11" s="85" t="s">
        <v>109</v>
      </c>
      <c r="C11" s="86">
        <v>59.765723219999998</v>
      </c>
      <c r="D11" s="86">
        <v>137.22105733999999</v>
      </c>
      <c r="E11" s="86">
        <v>123.42833004000001</v>
      </c>
      <c r="F11" s="86">
        <v>50.454787019999998</v>
      </c>
      <c r="G11" s="86">
        <v>139.90848939999995</v>
      </c>
      <c r="H11" s="86">
        <v>50.582451440000007</v>
      </c>
      <c r="I11" s="86">
        <v>64.316325500000005</v>
      </c>
      <c r="J11" s="86">
        <v>123.283933847</v>
      </c>
      <c r="K11" s="86">
        <v>49.931342000000001</v>
      </c>
      <c r="L11" s="86">
        <v>57.2930323</v>
      </c>
      <c r="M11" s="86">
        <v>7.5842926999999998</v>
      </c>
      <c r="N11" s="86">
        <v>5.7268767400000007</v>
      </c>
      <c r="O11" s="86">
        <v>373.70750460000011</v>
      </c>
      <c r="P11" s="86">
        <v>14.37586664</v>
      </c>
      <c r="Q11" s="86"/>
      <c r="R11" s="86">
        <v>0.91222521999999995</v>
      </c>
      <c r="S11" s="86">
        <v>1258.4922380069997</v>
      </c>
    </row>
    <row r="12" spans="2:19" x14ac:dyDescent="0.25">
      <c r="B12" s="83" t="s">
        <v>110</v>
      </c>
      <c r="C12" s="84">
        <v>5.3749999999999999E-2</v>
      </c>
      <c r="D12" s="84">
        <v>800.9152402599999</v>
      </c>
      <c r="E12" s="84">
        <v>330.08887219999997</v>
      </c>
      <c r="F12" s="84">
        <v>2.5651109920000001</v>
      </c>
      <c r="G12" s="84">
        <v>469.59607433426095</v>
      </c>
      <c r="H12" s="84">
        <v>9.6541533088899989</v>
      </c>
      <c r="I12" s="84">
        <v>4.9138436080092012</v>
      </c>
      <c r="J12" s="84">
        <v>215.59683656000001</v>
      </c>
      <c r="K12" s="84">
        <v>21.969560000000001</v>
      </c>
      <c r="L12" s="84">
        <v>0.40987600000000002</v>
      </c>
      <c r="M12" s="84"/>
      <c r="N12" s="84">
        <v>102.82319874</v>
      </c>
      <c r="O12" s="84">
        <v>315.22887885901588</v>
      </c>
      <c r="P12" s="84"/>
      <c r="Q12" s="84"/>
      <c r="R12" s="84">
        <v>0.56392954339199997</v>
      </c>
      <c r="S12" s="84">
        <v>2274.3793244055678</v>
      </c>
    </row>
    <row r="13" spans="2:19" x14ac:dyDescent="0.25">
      <c r="B13" s="85" t="s">
        <v>86</v>
      </c>
      <c r="C13" s="86">
        <v>5.3749999999999999E-2</v>
      </c>
      <c r="D13" s="86">
        <v>800.9152402599999</v>
      </c>
      <c r="E13" s="86">
        <v>330.08887219999997</v>
      </c>
      <c r="F13" s="86">
        <v>2.5651109920000001</v>
      </c>
      <c r="G13" s="86">
        <v>216.50364209758195</v>
      </c>
      <c r="H13" s="86">
        <v>9.6541533088899989</v>
      </c>
      <c r="I13" s="86">
        <v>4.9138436080092012</v>
      </c>
      <c r="J13" s="86">
        <v>22.062436560000002</v>
      </c>
      <c r="K13" s="86">
        <v>21.969560000000001</v>
      </c>
      <c r="L13" s="86">
        <v>0.40987600000000002</v>
      </c>
      <c r="M13" s="86"/>
      <c r="N13" s="86"/>
      <c r="O13" s="86">
        <v>313.0974717150159</v>
      </c>
      <c r="P13" s="86"/>
      <c r="Q13" s="86"/>
      <c r="R13" s="86">
        <v>0.56392954339199997</v>
      </c>
      <c r="S13" s="86">
        <v>1722.7978862848888</v>
      </c>
    </row>
    <row r="14" spans="2:19" x14ac:dyDescent="0.25">
      <c r="B14" s="85" t="s">
        <v>111</v>
      </c>
      <c r="C14" s="86"/>
      <c r="D14" s="86"/>
      <c r="E14" s="86"/>
      <c r="F14" s="86"/>
      <c r="G14" s="86">
        <v>0.85529223667902077</v>
      </c>
      <c r="H14" s="86"/>
      <c r="I14" s="86"/>
      <c r="J14" s="86"/>
      <c r="K14" s="86"/>
      <c r="L14" s="86"/>
      <c r="M14" s="86"/>
      <c r="N14" s="86"/>
      <c r="O14" s="86">
        <v>2.1314071439999993</v>
      </c>
      <c r="P14" s="86"/>
      <c r="Q14" s="86"/>
      <c r="R14" s="86"/>
      <c r="S14" s="86">
        <v>2.9866993806790201</v>
      </c>
    </row>
    <row r="15" spans="2:19" x14ac:dyDescent="0.25">
      <c r="B15" s="85" t="s">
        <v>112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>
        <v>61.051400000000001</v>
      </c>
      <c r="O15" s="86"/>
      <c r="P15" s="86"/>
      <c r="Q15" s="86"/>
      <c r="R15" s="86"/>
      <c r="S15" s="86">
        <v>61.051400000000001</v>
      </c>
    </row>
    <row r="16" spans="2:19" x14ac:dyDescent="0.25">
      <c r="B16" s="85" t="s">
        <v>113</v>
      </c>
      <c r="C16" s="86"/>
      <c r="D16" s="86"/>
      <c r="E16" s="86"/>
      <c r="F16" s="86"/>
      <c r="G16" s="86">
        <v>252.23714000000001</v>
      </c>
      <c r="H16" s="86"/>
      <c r="I16" s="86"/>
      <c r="J16" s="86">
        <v>193.53440000000001</v>
      </c>
      <c r="K16" s="86"/>
      <c r="L16" s="86"/>
      <c r="M16" s="86"/>
      <c r="N16" s="86">
        <v>41.771798739999994</v>
      </c>
      <c r="O16" s="86"/>
      <c r="P16" s="86"/>
      <c r="Q16" s="86"/>
      <c r="R16" s="86"/>
      <c r="S16" s="86">
        <v>487.54333874000002</v>
      </c>
    </row>
    <row r="17" spans="2:19" x14ac:dyDescent="0.25">
      <c r="B17" s="83" t="s">
        <v>114</v>
      </c>
      <c r="C17" s="84">
        <v>1538.8395180781004</v>
      </c>
      <c r="D17" s="84">
        <v>14711.427800167459</v>
      </c>
      <c r="E17" s="84">
        <v>3346.1661332985032</v>
      </c>
      <c r="F17" s="84">
        <v>1809.5272011363722</v>
      </c>
      <c r="G17" s="84">
        <v>2075.1626506632465</v>
      </c>
      <c r="H17" s="84">
        <v>3055.3562558505268</v>
      </c>
      <c r="I17" s="84">
        <v>1387.6146616915948</v>
      </c>
      <c r="J17" s="84">
        <v>3507.5612211656071</v>
      </c>
      <c r="K17" s="84">
        <v>1439.2062030483999</v>
      </c>
      <c r="L17" s="84">
        <v>1436.8856972313201</v>
      </c>
      <c r="M17" s="84">
        <v>62.263010331413184</v>
      </c>
      <c r="N17" s="84">
        <v>79.344967770601201</v>
      </c>
      <c r="O17" s="84">
        <v>7146.9627491963993</v>
      </c>
      <c r="P17" s="84">
        <v>838.93891870310006</v>
      </c>
      <c r="Q17" s="84">
        <v>95.179557810719643</v>
      </c>
      <c r="R17" s="84">
        <v>830.2685777895</v>
      </c>
      <c r="S17" s="84">
        <v>43360.705123932865</v>
      </c>
    </row>
    <row r="18" spans="2:19" x14ac:dyDescent="0.25">
      <c r="B18" s="85" t="s">
        <v>115</v>
      </c>
      <c r="C18" s="86">
        <v>0.75290420000000002</v>
      </c>
      <c r="D18" s="86">
        <v>2.7872600000000001E-2</v>
      </c>
      <c r="E18" s="86">
        <v>41.419844079722168</v>
      </c>
      <c r="F18" s="86">
        <v>135.37991388909199</v>
      </c>
      <c r="G18" s="86">
        <v>395.83255429418097</v>
      </c>
      <c r="H18" s="86">
        <v>339.94660116010232</v>
      </c>
      <c r="I18" s="86">
        <v>340.81461099165466</v>
      </c>
      <c r="J18" s="86">
        <v>122.66514341082001</v>
      </c>
      <c r="K18" s="86">
        <v>87.782839383860022</v>
      </c>
      <c r="L18" s="86">
        <v>326.90120210906008</v>
      </c>
      <c r="M18" s="86">
        <v>0.22777279345992879</v>
      </c>
      <c r="N18" s="86"/>
      <c r="O18" s="86">
        <v>636.47319313863477</v>
      </c>
      <c r="P18" s="86">
        <v>107.88843647778002</v>
      </c>
      <c r="Q18" s="86">
        <v>16.275741188719998</v>
      </c>
      <c r="R18" s="86">
        <v>34.46779483716</v>
      </c>
      <c r="S18" s="86">
        <v>2586.856424554247</v>
      </c>
    </row>
    <row r="19" spans="2:19" x14ac:dyDescent="0.25">
      <c r="B19" s="85" t="s">
        <v>116</v>
      </c>
      <c r="C19" s="86"/>
      <c r="D19" s="86"/>
      <c r="E19" s="86"/>
      <c r="F19" s="86"/>
      <c r="G19" s="86"/>
      <c r="H19" s="86"/>
      <c r="I19" s="86">
        <v>0.92628363999999996</v>
      </c>
      <c r="J19" s="86">
        <v>0.12753284000000001</v>
      </c>
      <c r="K19" s="86"/>
      <c r="L19" s="86"/>
      <c r="M19" s="86"/>
      <c r="N19" s="86"/>
      <c r="O19" s="86">
        <v>1.3742352799999999</v>
      </c>
      <c r="P19" s="86"/>
      <c r="Q19" s="86"/>
      <c r="R19" s="86">
        <v>6.3244004399999998</v>
      </c>
      <c r="S19" s="86">
        <v>8.7524522000000005</v>
      </c>
    </row>
    <row r="20" spans="2:19" x14ac:dyDescent="0.25">
      <c r="B20" s="85" t="s">
        <v>117</v>
      </c>
      <c r="C20" s="86">
        <v>0.14869141999999999</v>
      </c>
      <c r="D20" s="86">
        <v>49.502855256000004</v>
      </c>
      <c r="E20" s="86">
        <v>13.994784300000001</v>
      </c>
      <c r="F20" s="86">
        <v>1.2925937600000001</v>
      </c>
      <c r="G20" s="86">
        <v>115.010504442</v>
      </c>
      <c r="H20" s="86">
        <v>0.50839674000000001</v>
      </c>
      <c r="I20" s="86">
        <v>51.246930354</v>
      </c>
      <c r="J20" s="86">
        <v>59.024417495999998</v>
      </c>
      <c r="K20" s="86">
        <v>0.34890028000000001</v>
      </c>
      <c r="L20" s="86">
        <v>16.5864975</v>
      </c>
      <c r="M20" s="86">
        <v>3.0315000000000002E-2</v>
      </c>
      <c r="N20" s="86">
        <v>2.8805700000000001</v>
      </c>
      <c r="O20" s="86">
        <v>161.71736857122005</v>
      </c>
      <c r="P20" s="86">
        <v>0.10089949999999999</v>
      </c>
      <c r="Q20" s="86">
        <v>3.9107459056000002</v>
      </c>
      <c r="R20" s="86">
        <v>0.25590546999999997</v>
      </c>
      <c r="S20" s="86">
        <v>476.56037599482005</v>
      </c>
    </row>
    <row r="21" spans="2:19" x14ac:dyDescent="0.25">
      <c r="B21" s="85" t="s">
        <v>118</v>
      </c>
      <c r="C21" s="86">
        <v>1498.911028</v>
      </c>
      <c r="D21" s="86">
        <v>13205.462588787799</v>
      </c>
      <c r="E21" s="86">
        <v>2324.4693863097991</v>
      </c>
      <c r="F21" s="86">
        <v>1486.8186709936001</v>
      </c>
      <c r="G21" s="86">
        <v>1297.0801925200001</v>
      </c>
      <c r="H21" s="86">
        <v>2034.0212372100002</v>
      </c>
      <c r="I21" s="86"/>
      <c r="J21" s="86"/>
      <c r="K21" s="86"/>
      <c r="L21" s="86"/>
      <c r="M21" s="86"/>
      <c r="N21" s="86"/>
      <c r="O21" s="86">
        <v>1522.9201005319999</v>
      </c>
      <c r="P21" s="86"/>
      <c r="Q21" s="86">
        <v>5.1599999999999997E-3</v>
      </c>
      <c r="R21" s="86"/>
      <c r="S21" s="86">
        <v>23369.688364353198</v>
      </c>
    </row>
    <row r="22" spans="2:19" x14ac:dyDescent="0.25">
      <c r="B22" s="85" t="s">
        <v>119</v>
      </c>
      <c r="C22" s="86">
        <v>0.96273171280000003</v>
      </c>
      <c r="D22" s="86">
        <v>3.9661407243999998</v>
      </c>
      <c r="E22" s="86">
        <v>3.4420992169999995</v>
      </c>
      <c r="F22" s="86">
        <v>0.98661110919999995</v>
      </c>
      <c r="G22" s="86">
        <v>2.6327730314000002</v>
      </c>
      <c r="H22" s="86">
        <v>3.5012374093999998</v>
      </c>
      <c r="I22" s="86">
        <v>5.8347216</v>
      </c>
      <c r="J22" s="86">
        <v>13.652403886400004</v>
      </c>
      <c r="K22" s="86">
        <v>2.7580310939999997</v>
      </c>
      <c r="L22" s="86">
        <v>4.6549152490000001</v>
      </c>
      <c r="M22" s="86">
        <v>0.23751480000000003</v>
      </c>
      <c r="N22" s="86">
        <v>2.075165036</v>
      </c>
      <c r="O22" s="86">
        <v>55.799826288399984</v>
      </c>
      <c r="P22" s="86">
        <v>0.41857317999999999</v>
      </c>
      <c r="Q22" s="86">
        <v>3.6748505199999997</v>
      </c>
      <c r="R22" s="86">
        <v>0.23222150000000003</v>
      </c>
      <c r="S22" s="86">
        <v>104.82981635799997</v>
      </c>
    </row>
    <row r="23" spans="2:19" x14ac:dyDescent="0.25">
      <c r="B23" s="85" t="s">
        <v>120</v>
      </c>
      <c r="C23" s="86"/>
      <c r="D23" s="86"/>
      <c r="E23" s="86">
        <v>550.65017485999999</v>
      </c>
      <c r="F23" s="86">
        <v>61.804293880000003</v>
      </c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>
        <v>612.45446874000004</v>
      </c>
    </row>
    <row r="24" spans="2:19" x14ac:dyDescent="0.25">
      <c r="B24" s="85" t="s">
        <v>121</v>
      </c>
      <c r="C24" s="86">
        <v>0.19182299999999999</v>
      </c>
      <c r="D24" s="86">
        <v>0.13836995799999999</v>
      </c>
      <c r="E24" s="86"/>
      <c r="F24" s="86">
        <v>0.150855094</v>
      </c>
      <c r="G24" s="86">
        <v>0.82401115000000003</v>
      </c>
      <c r="H24" s="86">
        <v>4.1391799999999999E-2</v>
      </c>
      <c r="I24" s="86">
        <v>0.44682349199999999</v>
      </c>
      <c r="J24" s="86">
        <v>5.2270799999999999E-2</v>
      </c>
      <c r="K24" s="86">
        <v>10.768104203999998</v>
      </c>
      <c r="L24" s="86">
        <v>9.7676692999999979</v>
      </c>
      <c r="M24" s="86">
        <v>0.11738776400000001</v>
      </c>
      <c r="N24" s="86">
        <v>7.0065059999999998E-2</v>
      </c>
      <c r="O24" s="86">
        <v>55.129526516000006</v>
      </c>
      <c r="P24" s="86">
        <v>74.025300058000013</v>
      </c>
      <c r="Q24" s="86"/>
      <c r="R24" s="86">
        <v>2.2637927920000003</v>
      </c>
      <c r="S24" s="86">
        <v>153.98739098800002</v>
      </c>
    </row>
    <row r="25" spans="2:19" x14ac:dyDescent="0.25">
      <c r="B25" s="85" t="s">
        <v>122</v>
      </c>
      <c r="C25" s="86">
        <v>33.13634219130001</v>
      </c>
      <c r="D25" s="86">
        <v>364.27251379894687</v>
      </c>
      <c r="E25" s="86">
        <v>225.38798974411998</v>
      </c>
      <c r="F25" s="86">
        <v>93.955488600399988</v>
      </c>
      <c r="G25" s="86">
        <v>234.34237677478592</v>
      </c>
      <c r="H25" s="86">
        <v>599.10055151964298</v>
      </c>
      <c r="I25" s="86">
        <v>245.71829679273998</v>
      </c>
      <c r="J25" s="86">
        <v>868.13758304638759</v>
      </c>
      <c r="K25" s="86">
        <v>877.42256764653973</v>
      </c>
      <c r="L25" s="86">
        <v>949.86257931026</v>
      </c>
      <c r="M25" s="86">
        <v>46.862927993953257</v>
      </c>
      <c r="N25" s="86">
        <v>61.939653434601198</v>
      </c>
      <c r="O25" s="86">
        <v>4055.7326190916042</v>
      </c>
      <c r="P25" s="86">
        <v>246.03251846112005</v>
      </c>
      <c r="Q25" s="86">
        <v>43.712236134719994</v>
      </c>
      <c r="R25" s="86">
        <v>62.984669610339992</v>
      </c>
      <c r="S25" s="86">
        <v>9008.6009141514605</v>
      </c>
    </row>
    <row r="26" spans="2:19" x14ac:dyDescent="0.25">
      <c r="B26" s="85" t="s">
        <v>123</v>
      </c>
      <c r="C26" s="86">
        <v>0.13819339999999999</v>
      </c>
      <c r="D26" s="86">
        <v>590.14278114031379</v>
      </c>
      <c r="E26" s="86">
        <v>181.61571250786176</v>
      </c>
      <c r="F26" s="86">
        <v>26.279047630080001</v>
      </c>
      <c r="G26" s="86">
        <v>25.578970890880001</v>
      </c>
      <c r="H26" s="86">
        <v>24.066801038781211</v>
      </c>
      <c r="I26" s="86">
        <v>2.8959691599999999</v>
      </c>
      <c r="J26" s="86"/>
      <c r="K26" s="86"/>
      <c r="L26" s="86"/>
      <c r="M26" s="86"/>
      <c r="N26" s="86"/>
      <c r="O26" s="86">
        <v>94.341219196539981</v>
      </c>
      <c r="P26" s="86"/>
      <c r="Q26" s="86">
        <v>27.600824061679646</v>
      </c>
      <c r="R26" s="86">
        <v>5.62268E-2</v>
      </c>
      <c r="S26" s="86">
        <v>972.71574582613641</v>
      </c>
    </row>
    <row r="27" spans="2:19" x14ac:dyDescent="0.25">
      <c r="B27" s="85" t="s">
        <v>124</v>
      </c>
      <c r="C27" s="86"/>
      <c r="D27" s="86">
        <v>3.5063919999999998E-2</v>
      </c>
      <c r="E27" s="86"/>
      <c r="F27" s="86">
        <v>3.6766720000000003E-2</v>
      </c>
      <c r="G27" s="86">
        <v>3.4068040000000001E-2</v>
      </c>
      <c r="H27" s="86">
        <v>54.170038972600004</v>
      </c>
      <c r="I27" s="86">
        <v>739.73102566120019</v>
      </c>
      <c r="J27" s="86">
        <v>2031.5938636459991</v>
      </c>
      <c r="K27" s="86">
        <v>446.41889640000005</v>
      </c>
      <c r="L27" s="86">
        <v>0.56297233999999996</v>
      </c>
      <c r="M27" s="86"/>
      <c r="N27" s="86"/>
      <c r="O27" s="86">
        <v>327.52604897999998</v>
      </c>
      <c r="P27" s="86">
        <v>406.58703062000001</v>
      </c>
      <c r="Q27" s="86"/>
      <c r="R27" s="86">
        <v>723.68356633999997</v>
      </c>
      <c r="S27" s="86">
        <v>4730.3793416397993</v>
      </c>
    </row>
    <row r="28" spans="2:19" x14ac:dyDescent="0.25">
      <c r="B28" s="85" t="s">
        <v>125</v>
      </c>
      <c r="C28" s="86">
        <v>4.3909707999999998</v>
      </c>
      <c r="D28" s="86"/>
      <c r="E28" s="86">
        <v>5.1820753400000008</v>
      </c>
      <c r="F28" s="86">
        <v>2.76176186</v>
      </c>
      <c r="G28" s="86">
        <v>3.8271995200000002</v>
      </c>
      <c r="H28" s="86"/>
      <c r="I28" s="86"/>
      <c r="J28" s="86">
        <v>97.029123319999982</v>
      </c>
      <c r="K28" s="86">
        <v>13.706864040000001</v>
      </c>
      <c r="L28" s="86">
        <v>128.54986142300001</v>
      </c>
      <c r="M28" s="86">
        <v>14.743748840000002</v>
      </c>
      <c r="N28" s="86">
        <v>12.379514240000001</v>
      </c>
      <c r="O28" s="86"/>
      <c r="P28" s="86">
        <v>3.8861604061999997</v>
      </c>
      <c r="Q28" s="86"/>
      <c r="R28" s="86"/>
      <c r="S28" s="86">
        <v>286.45727978920002</v>
      </c>
    </row>
    <row r="29" spans="2:19" x14ac:dyDescent="0.25">
      <c r="B29" s="85" t="s">
        <v>126</v>
      </c>
      <c r="C29" s="86">
        <v>0.206833354</v>
      </c>
      <c r="D29" s="86">
        <v>6.5511962000000007E-2</v>
      </c>
      <c r="E29" s="86">
        <v>4.0669399999999998E-3</v>
      </c>
      <c r="F29" s="86">
        <v>6.1197599999999998E-2</v>
      </c>
      <c r="G29" s="86"/>
      <c r="H29" s="86"/>
      <c r="I29" s="86"/>
      <c r="J29" s="86">
        <v>20.923242720000001</v>
      </c>
      <c r="K29" s="86"/>
      <c r="L29" s="86"/>
      <c r="M29" s="86">
        <v>4.3343140000000002E-2</v>
      </c>
      <c r="N29" s="86"/>
      <c r="O29" s="86">
        <v>1.0802165019999999</v>
      </c>
      <c r="P29" s="86"/>
      <c r="Q29" s="86"/>
      <c r="R29" s="86"/>
      <c r="S29" s="86">
        <v>22.384412218000001</v>
      </c>
    </row>
    <row r="30" spans="2:19" x14ac:dyDescent="0.25">
      <c r="B30" s="85" t="s">
        <v>127</v>
      </c>
      <c r="C30" s="86"/>
      <c r="D30" s="86">
        <v>475.02324202</v>
      </c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>
        <v>475.02324202</v>
      </c>
    </row>
    <row r="31" spans="2:19" x14ac:dyDescent="0.25">
      <c r="B31" s="85" t="s">
        <v>128</v>
      </c>
      <c r="C31" s="86"/>
      <c r="D31" s="86">
        <v>22.790859999999999</v>
      </c>
      <c r="E31" s="86"/>
      <c r="F31" s="86"/>
      <c r="G31" s="86"/>
      <c r="H31" s="86"/>
      <c r="I31" s="86"/>
      <c r="J31" s="86">
        <v>294.35563999999999</v>
      </c>
      <c r="K31" s="86"/>
      <c r="L31" s="86"/>
      <c r="M31" s="86"/>
      <c r="N31" s="86"/>
      <c r="O31" s="86">
        <v>234.86839510000001</v>
      </c>
      <c r="P31" s="86"/>
      <c r="Q31" s="86"/>
      <c r="R31" s="86"/>
      <c r="S31" s="86">
        <v>552.01489509999999</v>
      </c>
    </row>
    <row r="32" spans="2:19" x14ac:dyDescent="0.25">
      <c r="B32" s="83" t="s">
        <v>129</v>
      </c>
      <c r="C32" s="84">
        <v>1.3858841038399914</v>
      </c>
      <c r="D32" s="84">
        <v>474.56758475419997</v>
      </c>
      <c r="E32" s="84">
        <v>8.0225100000000001E-3</v>
      </c>
      <c r="F32" s="84">
        <v>3.069856E-2</v>
      </c>
      <c r="G32" s="84">
        <v>22.133158839740002</v>
      </c>
      <c r="H32" s="84">
        <v>8.830769829592434</v>
      </c>
      <c r="I32" s="84">
        <v>6.9519167136096449</v>
      </c>
      <c r="J32" s="84">
        <v>20.733671031218556</v>
      </c>
      <c r="K32" s="84">
        <v>5.9455187539999968E-2</v>
      </c>
      <c r="L32" s="84">
        <v>6.0766199232</v>
      </c>
      <c r="M32" s="84"/>
      <c r="N32" s="84">
        <v>2.109494E-2</v>
      </c>
      <c r="O32" s="84">
        <v>753.3371837233592</v>
      </c>
      <c r="P32" s="84"/>
      <c r="Q32" s="84">
        <v>3.0098280000000002E-2</v>
      </c>
      <c r="R32" s="84">
        <v>2.2250115426399999</v>
      </c>
      <c r="S32" s="84">
        <v>1296.3911699389398</v>
      </c>
    </row>
    <row r="33" spans="1:30" x14ac:dyDescent="0.25">
      <c r="B33" s="85" t="s">
        <v>130</v>
      </c>
      <c r="C33" s="86"/>
      <c r="D33" s="86">
        <v>472.70137082219998</v>
      </c>
      <c r="E33" s="86"/>
      <c r="F33" s="86"/>
      <c r="G33" s="86">
        <v>7.4387652200000005</v>
      </c>
      <c r="H33" s="86"/>
      <c r="I33" s="86"/>
      <c r="J33" s="86">
        <v>9.7782859999999999E-2</v>
      </c>
      <c r="K33" s="86"/>
      <c r="L33" s="86"/>
      <c r="M33" s="86"/>
      <c r="N33" s="86"/>
      <c r="O33" s="86">
        <v>31.02340264</v>
      </c>
      <c r="P33" s="86"/>
      <c r="Q33" s="86"/>
      <c r="R33" s="86"/>
      <c r="S33" s="86">
        <v>511.26132154219999</v>
      </c>
    </row>
    <row r="34" spans="1:30" x14ac:dyDescent="0.25">
      <c r="B34" s="85" t="s">
        <v>131</v>
      </c>
      <c r="C34" s="86"/>
      <c r="D34" s="86"/>
      <c r="E34" s="86"/>
      <c r="F34" s="86"/>
      <c r="G34" s="86"/>
      <c r="H34" s="86">
        <v>4.2687604139999999</v>
      </c>
      <c r="I34" s="86">
        <v>3.7382428228000002</v>
      </c>
      <c r="J34" s="86">
        <v>8.2195460189999991</v>
      </c>
      <c r="K34" s="86">
        <v>2.2813521E-2</v>
      </c>
      <c r="L34" s="86"/>
      <c r="M34" s="86"/>
      <c r="N34" s="86"/>
      <c r="O34" s="86">
        <v>414.28696338340001</v>
      </c>
      <c r="P34" s="86"/>
      <c r="Q34" s="86"/>
      <c r="R34" s="86">
        <v>1.2385516781999999</v>
      </c>
      <c r="S34" s="86">
        <v>431.77487783840002</v>
      </c>
    </row>
    <row r="35" spans="1:30" x14ac:dyDescent="0.25">
      <c r="B35" s="85" t="s">
        <v>132</v>
      </c>
      <c r="C35" s="86">
        <v>3.1334960000000002E-2</v>
      </c>
      <c r="D35" s="86">
        <v>2.3912299999999997E-2</v>
      </c>
      <c r="E35" s="86">
        <v>8.0225100000000001E-3</v>
      </c>
      <c r="F35" s="86">
        <v>5.8849799999999997E-3</v>
      </c>
      <c r="G35" s="86">
        <v>14.65158367974</v>
      </c>
      <c r="H35" s="86"/>
      <c r="I35" s="86"/>
      <c r="J35" s="86">
        <v>3.0814161200000001</v>
      </c>
      <c r="K35" s="86"/>
      <c r="L35" s="86">
        <v>0.93531959119999997</v>
      </c>
      <c r="M35" s="86"/>
      <c r="N35" s="86">
        <v>2.109494E-2</v>
      </c>
      <c r="O35" s="86"/>
      <c r="P35" s="86"/>
      <c r="Q35" s="86">
        <v>3.0098280000000002E-2</v>
      </c>
      <c r="R35" s="86"/>
      <c r="S35" s="86">
        <v>18.78866736094</v>
      </c>
    </row>
    <row r="36" spans="1:30" x14ac:dyDescent="0.25">
      <c r="B36" s="85" t="s">
        <v>133</v>
      </c>
      <c r="C36" s="86">
        <v>1.3545491438399915</v>
      </c>
      <c r="D36" s="86">
        <v>1.8423016320000001</v>
      </c>
      <c r="E36" s="86"/>
      <c r="F36" s="86">
        <v>2.4813579999999998E-2</v>
      </c>
      <c r="G36" s="86">
        <v>4.2809939999999998E-2</v>
      </c>
      <c r="H36" s="86">
        <v>4.562009415592434</v>
      </c>
      <c r="I36" s="86">
        <v>3.2136738908096443</v>
      </c>
      <c r="J36" s="86">
        <v>9.3349260322185579</v>
      </c>
      <c r="K36" s="86">
        <v>3.6641666539999965E-2</v>
      </c>
      <c r="L36" s="86">
        <v>5.1413003320000001</v>
      </c>
      <c r="M36" s="86"/>
      <c r="N36" s="86"/>
      <c r="O36" s="86">
        <v>308.02681769995917</v>
      </c>
      <c r="P36" s="86"/>
      <c r="Q36" s="86"/>
      <c r="R36" s="86">
        <v>0.98645986444000011</v>
      </c>
      <c r="S36" s="86">
        <v>334.5663031973998</v>
      </c>
    </row>
    <row r="37" spans="1:30" x14ac:dyDescent="0.25">
      <c r="B37" s="87" t="s">
        <v>88</v>
      </c>
      <c r="C37" s="88">
        <v>1862.499526872168</v>
      </c>
      <c r="D37" s="88">
        <v>16656.219356047404</v>
      </c>
      <c r="E37" s="88">
        <v>4088.2445692550027</v>
      </c>
      <c r="F37" s="88">
        <v>2454.3061272470513</v>
      </c>
      <c r="G37" s="88">
        <v>4937.9110921832307</v>
      </c>
      <c r="H37" s="88">
        <v>4115.2538522369887</v>
      </c>
      <c r="I37" s="88">
        <v>2578.9277235464142</v>
      </c>
      <c r="J37" s="88">
        <v>5617.863027171984</v>
      </c>
      <c r="K37" s="88">
        <v>2419.8985190025801</v>
      </c>
      <c r="L37" s="88">
        <v>3077.7310356390999</v>
      </c>
      <c r="M37" s="88">
        <v>173.80105190399999</v>
      </c>
      <c r="N37" s="88">
        <v>424.60360801600001</v>
      </c>
      <c r="O37" s="88">
        <v>20672.218510838968</v>
      </c>
      <c r="P37" s="88">
        <v>1216.0670725617799</v>
      </c>
      <c r="Q37" s="88">
        <v>301.99451572099963</v>
      </c>
      <c r="R37" s="88">
        <v>1104.9348586343319</v>
      </c>
      <c r="S37" s="88">
        <v>71702.474446878012</v>
      </c>
    </row>
    <row r="39" spans="1:30" x14ac:dyDescent="0.25">
      <c r="B39" s="85" t="s">
        <v>134</v>
      </c>
      <c r="C39">
        <f>+'[6]Factores de conversión'!B4</f>
        <v>1160</v>
      </c>
    </row>
    <row r="41" spans="1:30" x14ac:dyDescent="0.25">
      <c r="B41" s="78" t="s">
        <v>135</v>
      </c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</row>
    <row r="42" spans="1:30" x14ac:dyDescent="0.25">
      <c r="B42" s="78"/>
      <c r="C42" s="78">
        <v>1</v>
      </c>
      <c r="D42" s="78">
        <v>2</v>
      </c>
      <c r="E42" s="78">
        <v>3</v>
      </c>
      <c r="F42" s="78">
        <v>4</v>
      </c>
      <c r="G42" s="78">
        <v>5</v>
      </c>
      <c r="H42" s="78">
        <v>6</v>
      </c>
      <c r="I42" s="78">
        <v>7</v>
      </c>
      <c r="J42" s="78">
        <v>8</v>
      </c>
      <c r="K42" s="78">
        <v>9</v>
      </c>
      <c r="L42" s="78">
        <v>10</v>
      </c>
      <c r="M42" s="78">
        <v>11</v>
      </c>
      <c r="N42" s="78">
        <v>12</v>
      </c>
      <c r="O42" s="78">
        <v>13</v>
      </c>
      <c r="P42" s="78">
        <v>14</v>
      </c>
      <c r="Q42" s="78">
        <v>15</v>
      </c>
      <c r="R42" s="78">
        <v>16</v>
      </c>
      <c r="S42" s="78" t="s">
        <v>88</v>
      </c>
      <c r="Y42" t="s">
        <v>140</v>
      </c>
      <c r="Z42" s="93">
        <f>+'[5]Sistemas Medianos'!$C$4</f>
        <v>7.8005865102639294E-2</v>
      </c>
      <c r="AA42" s="93">
        <f>+'[5]Sistemas Medianos'!$C$3</f>
        <v>0.29208211143695018</v>
      </c>
      <c r="AB42" s="93">
        <f>+'[5]Sistemas Medianos'!$C$2</f>
        <v>0.62991202346041053</v>
      </c>
    </row>
    <row r="43" spans="1:30" ht="90" x14ac:dyDescent="0.25">
      <c r="B43" s="79" t="s">
        <v>89</v>
      </c>
      <c r="C43" s="80" t="s">
        <v>90</v>
      </c>
      <c r="D43" s="80" t="s">
        <v>91</v>
      </c>
      <c r="E43" s="80" t="s">
        <v>92</v>
      </c>
      <c r="F43" s="80" t="s">
        <v>93</v>
      </c>
      <c r="G43" s="80" t="s">
        <v>94</v>
      </c>
      <c r="H43" s="80" t="s">
        <v>95</v>
      </c>
      <c r="I43" s="80" t="s">
        <v>96</v>
      </c>
      <c r="J43" s="80" t="s">
        <v>97</v>
      </c>
      <c r="K43" s="80" t="s">
        <v>98</v>
      </c>
      <c r="L43" s="80" t="s">
        <v>99</v>
      </c>
      <c r="M43" s="80" t="s">
        <v>100</v>
      </c>
      <c r="N43" s="80" t="s">
        <v>101</v>
      </c>
      <c r="O43" s="80" t="s">
        <v>102</v>
      </c>
      <c r="P43" s="80" t="s">
        <v>103</v>
      </c>
      <c r="Q43" s="80" t="s">
        <v>104</v>
      </c>
      <c r="R43" s="81" t="s">
        <v>105</v>
      </c>
      <c r="S43" s="82"/>
      <c r="U43" t="s">
        <v>139</v>
      </c>
      <c r="V43" t="s">
        <v>40</v>
      </c>
      <c r="W43" t="s">
        <v>140</v>
      </c>
      <c r="Y43" t="s">
        <v>139</v>
      </c>
      <c r="Z43" s="92" t="s">
        <v>99</v>
      </c>
      <c r="AA43" s="92" t="s">
        <v>100</v>
      </c>
      <c r="AB43" s="92" t="s">
        <v>101</v>
      </c>
      <c r="AC43" s="92" t="s">
        <v>41</v>
      </c>
      <c r="AD43" t="s">
        <v>140</v>
      </c>
    </row>
    <row r="44" spans="1:30" x14ac:dyDescent="0.25">
      <c r="B44" s="83" t="s">
        <v>106</v>
      </c>
      <c r="C44" s="84">
        <f>+C7*$C$39</f>
        <v>373775.63464066427</v>
      </c>
      <c r="D44" s="84">
        <f t="shared" ref="D44:S44" si="0">+D7*$C$39</f>
        <v>776398.12780426617</v>
      </c>
      <c r="E44" s="84">
        <f t="shared" si="0"/>
        <v>477898.58784594003</v>
      </c>
      <c r="F44" s="84">
        <f t="shared" si="0"/>
        <v>744932.41520806879</v>
      </c>
      <c r="G44" s="84">
        <f t="shared" si="0"/>
        <v>2750382.2816813397</v>
      </c>
      <c r="H44" s="84">
        <f t="shared" si="0"/>
        <v>1208038.7009676567</v>
      </c>
      <c r="I44" s="84">
        <f t="shared" si="0"/>
        <v>1368158.869778512</v>
      </c>
      <c r="J44" s="84">
        <f t="shared" si="0"/>
        <v>2173806.7061615861</v>
      </c>
      <c r="K44" s="84">
        <f t="shared" si="0"/>
        <v>1112049.4288893028</v>
      </c>
      <c r="L44" s="84">
        <f t="shared" si="0"/>
        <v>1895856.2572821127</v>
      </c>
      <c r="M44" s="84">
        <f t="shared" si="0"/>
        <v>129384.12822420071</v>
      </c>
      <c r="N44" s="84">
        <f t="shared" si="0"/>
        <v>281200.64201586263</v>
      </c>
      <c r="O44" s="84">
        <f t="shared" si="0"/>
        <v>14449760.05090983</v>
      </c>
      <c r="P44" s="84">
        <f t="shared" si="0"/>
        <v>437468.65847606875</v>
      </c>
      <c r="Q44" s="84">
        <f t="shared" si="0"/>
        <v>239870.43717112482</v>
      </c>
      <c r="R44" s="84">
        <f t="shared" si="0"/>
        <v>315377.71412020794</v>
      </c>
      <c r="S44" s="84">
        <f t="shared" si="0"/>
        <v>28734358.641176738</v>
      </c>
      <c r="U44" s="77" t="s">
        <v>29</v>
      </c>
      <c r="V44" s="89">
        <f>+SUMIF($A$45:$A$73,$U44,$S$45:$S$73)</f>
        <v>16115226.58714271</v>
      </c>
      <c r="W44" s="3">
        <f>+V44/V$49</f>
        <v>0.20009819783399707</v>
      </c>
      <c r="Y44" s="77" t="s">
        <v>29</v>
      </c>
      <c r="Z44" s="89">
        <f>+SUMIF($A$45:$A$73,$Y44,$L$45:$L$73)</f>
        <v>1096263.8730335999</v>
      </c>
      <c r="AA44" s="89">
        <f>+SUMIF($A$45:$A$73,$Y44,$M$45:$M$73)</f>
        <v>83823.17776855352</v>
      </c>
      <c r="AB44" s="89">
        <f>+SUMIF($A$45:$A$73,$Y44,$N$45:$N$73)</f>
        <v>146829.61213523068</v>
      </c>
      <c r="AC44" s="89">
        <f>+SUMPRODUCT(Z44:AB44,$Z$42:$AB$42)</f>
        <v>202488.00063076022</v>
      </c>
      <c r="AD44" s="3">
        <f>+AC44/AC$49</f>
        <v>0.35371079530056837</v>
      </c>
    </row>
    <row r="45" spans="1:30" x14ac:dyDescent="0.25">
      <c r="A45" t="s">
        <v>136</v>
      </c>
      <c r="B45" s="85" t="s">
        <v>107</v>
      </c>
      <c r="C45" s="86">
        <f t="shared" ref="C45:S59" si="1">+C8*$C$39</f>
        <v>68994.28847544828</v>
      </c>
      <c r="D45" s="86">
        <f t="shared" si="1"/>
        <v>98356.400490966189</v>
      </c>
      <c r="E45" s="86">
        <f t="shared" si="1"/>
        <v>117037.63369553999</v>
      </c>
      <c r="F45" s="86">
        <f t="shared" si="1"/>
        <v>35846.618380628817</v>
      </c>
      <c r="G45" s="86">
        <f t="shared" si="1"/>
        <v>801970.78242642723</v>
      </c>
      <c r="H45" s="86">
        <f t="shared" si="1"/>
        <v>274462.53669741668</v>
      </c>
      <c r="I45" s="86">
        <f t="shared" si="1"/>
        <v>324567.26246005204</v>
      </c>
      <c r="J45" s="86">
        <f t="shared" si="1"/>
        <v>626398.8160192041</v>
      </c>
      <c r="K45" s="86">
        <f t="shared" si="1"/>
        <v>296015.51893650292</v>
      </c>
      <c r="L45" s="86">
        <f t="shared" si="1"/>
        <v>698341.2582803847</v>
      </c>
      <c r="M45" s="86">
        <f t="shared" si="1"/>
        <v>35351.968385314518</v>
      </c>
      <c r="N45" s="86">
        <f t="shared" si="1"/>
        <v>111640.41340873891</v>
      </c>
      <c r="O45" s="86">
        <f t="shared" si="1"/>
        <v>5456887.8189301826</v>
      </c>
      <c r="P45" s="86">
        <f t="shared" si="1"/>
        <v>148188.43156339679</v>
      </c>
      <c r="Q45" s="86">
        <f t="shared" si="1"/>
        <v>80209.503545267202</v>
      </c>
      <c r="R45" s="86">
        <f t="shared" si="1"/>
        <v>58676.916189007985</v>
      </c>
      <c r="S45" s="86">
        <f t="shared" si="1"/>
        <v>9232946.1678844783</v>
      </c>
      <c r="U45" t="s">
        <v>136</v>
      </c>
      <c r="V45" s="89">
        <f t="shared" ref="V45:V48" si="2">+SUMIF($A$45:$A$73,$U45,$S$45:$S$73)</f>
        <v>9232946.1678844783</v>
      </c>
      <c r="W45" s="3">
        <f t="shared" ref="W45:W48" si="3">+V45/V$49</f>
        <v>0.11464287386228812</v>
      </c>
      <c r="Y45" t="s">
        <v>136</v>
      </c>
      <c r="Z45" s="89">
        <f t="shared" ref="Z45:Z48" si="4">+SUMIF($A$45:$A$73,$Y45,$L$45:$L$73)</f>
        <v>698341.2582803847</v>
      </c>
      <c r="AA45" s="89">
        <f t="shared" ref="AA45:AA48" si="5">+SUMIF($A$45:$A$73,$Y45,$M$45:$M$73)</f>
        <v>35351.968385314518</v>
      </c>
      <c r="AB45" s="89">
        <f t="shared" ref="AB45:AB48" si="6">+SUMIF($A$45:$A$73,$Y45,$N$45:$N$73)</f>
        <v>111640.41340873891</v>
      </c>
      <c r="AC45" s="89">
        <f t="shared" ref="AC45:AC48" si="7">+SUMPRODUCT(Z45:AB45,$Z$42:$AB$42)</f>
        <v>135124.03026871753</v>
      </c>
      <c r="AD45" s="3">
        <f t="shared" ref="AD45:AD48" si="8">+AC45/AC$49</f>
        <v>0.23603782970686105</v>
      </c>
    </row>
    <row r="46" spans="1:30" x14ac:dyDescent="0.25">
      <c r="A46" t="s">
        <v>137</v>
      </c>
      <c r="B46" s="85" t="s">
        <v>108</v>
      </c>
      <c r="C46" s="86">
        <f t="shared" si="1"/>
        <v>13900.013870015999</v>
      </c>
      <c r="D46" s="86">
        <f t="shared" si="1"/>
        <v>51510.261334900009</v>
      </c>
      <c r="E46" s="86">
        <f t="shared" si="1"/>
        <v>30737.15336</v>
      </c>
      <c r="F46" s="86">
        <f t="shared" si="1"/>
        <v>81309.926604239998</v>
      </c>
      <c r="G46" s="86">
        <f t="shared" si="1"/>
        <v>268101.75451091281</v>
      </c>
      <c r="H46" s="86">
        <f t="shared" si="1"/>
        <v>97793.923335839994</v>
      </c>
      <c r="I46" s="86">
        <f t="shared" si="1"/>
        <v>111553.65485846001</v>
      </c>
      <c r="J46" s="86">
        <f t="shared" si="1"/>
        <v>170440.68739106157</v>
      </c>
      <c r="K46" s="86">
        <f t="shared" si="1"/>
        <v>69415.779332799997</v>
      </c>
      <c r="L46" s="86">
        <f t="shared" si="1"/>
        <v>34791.208500127999</v>
      </c>
      <c r="M46" s="86">
        <f t="shared" si="1"/>
        <v>1411.2025383326627</v>
      </c>
      <c r="N46" s="86">
        <f t="shared" si="1"/>
        <v>16087.439453493063</v>
      </c>
      <c r="O46" s="86">
        <f t="shared" si="1"/>
        <v>953190.28601192078</v>
      </c>
      <c r="P46" s="86">
        <f t="shared" si="1"/>
        <v>12535.526079072</v>
      </c>
      <c r="Q46" s="86">
        <f t="shared" si="1"/>
        <v>12189.416745857601</v>
      </c>
      <c r="R46" s="86">
        <f t="shared" si="1"/>
        <v>1366.6561344000002</v>
      </c>
      <c r="S46" s="86">
        <f t="shared" si="1"/>
        <v>1926334.8900614346</v>
      </c>
      <c r="U46" t="s">
        <v>137</v>
      </c>
      <c r="V46" s="89">
        <f t="shared" si="2"/>
        <v>4889999.6432787245</v>
      </c>
      <c r="W46" s="3">
        <f t="shared" si="3"/>
        <v>6.0717738639159247E-2</v>
      </c>
      <c r="Y46" t="s">
        <v>137</v>
      </c>
      <c r="Z46" s="89">
        <f t="shared" si="4"/>
        <v>108300.00507904</v>
      </c>
      <c r="AA46" s="89">
        <f t="shared" si="5"/>
        <v>10208.982070332662</v>
      </c>
      <c r="AB46" s="89">
        <f t="shared" si="6"/>
        <v>22755.086602293064</v>
      </c>
      <c r="AC46" s="89">
        <f t="shared" si="7"/>
        <v>25763.599271202776</v>
      </c>
      <c r="AD46" s="3">
        <f t="shared" si="8"/>
        <v>4.5004460311896283E-2</v>
      </c>
    </row>
    <row r="47" spans="1:30" x14ac:dyDescent="0.25">
      <c r="A47" s="77" t="s">
        <v>29</v>
      </c>
      <c r="B47" s="85" t="s">
        <v>29</v>
      </c>
      <c r="C47" s="86">
        <f t="shared" si="1"/>
        <v>221553.09336</v>
      </c>
      <c r="D47" s="86">
        <f t="shared" si="1"/>
        <v>467355.03946399997</v>
      </c>
      <c r="E47" s="86">
        <f t="shared" si="1"/>
        <v>186946.93794399998</v>
      </c>
      <c r="F47" s="86">
        <f t="shared" si="1"/>
        <v>569248.31727999996</v>
      </c>
      <c r="G47" s="86">
        <f t="shared" si="1"/>
        <v>1518015.89704</v>
      </c>
      <c r="H47" s="86">
        <f t="shared" si="1"/>
        <v>777106.59726399998</v>
      </c>
      <c r="I47" s="86">
        <f t="shared" si="1"/>
        <v>857431.01488000003</v>
      </c>
      <c r="J47" s="86">
        <f t="shared" si="1"/>
        <v>1233957.8394888001</v>
      </c>
      <c r="K47" s="86">
        <f t="shared" si="1"/>
        <v>688697.77390000003</v>
      </c>
      <c r="L47" s="86">
        <f t="shared" si="1"/>
        <v>1096263.8730335999</v>
      </c>
      <c r="M47" s="86">
        <f t="shared" si="1"/>
        <v>83823.17776855352</v>
      </c>
      <c r="N47" s="86">
        <f t="shared" si="1"/>
        <v>146829.61213523068</v>
      </c>
      <c r="O47" s="86">
        <f t="shared" si="1"/>
        <v>7606181.2406317256</v>
      </c>
      <c r="P47" s="86">
        <f t="shared" si="1"/>
        <v>260068.69553119998</v>
      </c>
      <c r="Q47" s="86">
        <f t="shared" si="1"/>
        <v>147471.51688000001</v>
      </c>
      <c r="R47" s="86">
        <f t="shared" si="1"/>
        <v>254275.96054160001</v>
      </c>
      <c r="S47" s="86">
        <f t="shared" si="1"/>
        <v>16115226.58714271</v>
      </c>
      <c r="U47" t="s">
        <v>138</v>
      </c>
      <c r="V47" s="89">
        <f t="shared" si="2"/>
        <v>22061229.175954092</v>
      </c>
      <c r="W47" s="3">
        <f t="shared" si="3"/>
        <v>0.27392802553785883</v>
      </c>
      <c r="Y47" t="s">
        <v>138</v>
      </c>
      <c r="Z47" s="89">
        <f t="shared" si="4"/>
        <v>1666787.4087883316</v>
      </c>
      <c r="AA47" s="89">
        <f t="shared" si="5"/>
        <v>72225.091984439292</v>
      </c>
      <c r="AB47" s="89">
        <f t="shared" si="6"/>
        <v>92040.162613897381</v>
      </c>
      <c r="AC47" s="89">
        <f t="shared" si="7"/>
        <v>209092.05620200859</v>
      </c>
      <c r="AD47" s="3">
        <f t="shared" si="8"/>
        <v>0.36524691468067433</v>
      </c>
    </row>
    <row r="48" spans="1:30" x14ac:dyDescent="0.25">
      <c r="A48" t="s">
        <v>137</v>
      </c>
      <c r="B48" s="85" t="s">
        <v>109</v>
      </c>
      <c r="C48" s="86">
        <f t="shared" si="1"/>
        <v>69328.238935200003</v>
      </c>
      <c r="D48" s="86">
        <f t="shared" si="1"/>
        <v>159176.42651439999</v>
      </c>
      <c r="E48" s="86">
        <f t="shared" si="1"/>
        <v>143176.86284640001</v>
      </c>
      <c r="F48" s="86">
        <f t="shared" si="1"/>
        <v>58527.552943199997</v>
      </c>
      <c r="G48" s="86">
        <f t="shared" si="1"/>
        <v>162293.84770399996</v>
      </c>
      <c r="H48" s="86">
        <f t="shared" si="1"/>
        <v>58675.643670400008</v>
      </c>
      <c r="I48" s="86">
        <f t="shared" si="1"/>
        <v>74606.937580000013</v>
      </c>
      <c r="J48" s="86">
        <f t="shared" si="1"/>
        <v>143009.36326252</v>
      </c>
      <c r="K48" s="86">
        <f t="shared" si="1"/>
        <v>57920.356720000003</v>
      </c>
      <c r="L48" s="86">
        <f t="shared" si="1"/>
        <v>66459.917468</v>
      </c>
      <c r="M48" s="86">
        <f t="shared" si="1"/>
        <v>8797.7795320000005</v>
      </c>
      <c r="N48" s="86">
        <f t="shared" si="1"/>
        <v>6643.1770184000006</v>
      </c>
      <c r="O48" s="86">
        <f t="shared" si="1"/>
        <v>433500.70533600013</v>
      </c>
      <c r="P48" s="86">
        <f t="shared" si="1"/>
        <v>16676.005302400001</v>
      </c>
      <c r="Q48" s="86">
        <f t="shared" si="1"/>
        <v>0</v>
      </c>
      <c r="R48" s="86">
        <f t="shared" si="1"/>
        <v>1058.1812551999999</v>
      </c>
      <c r="S48" s="86">
        <f t="shared" si="1"/>
        <v>1459850.9960881197</v>
      </c>
      <c r="U48" t="s">
        <v>70</v>
      </c>
      <c r="V48" s="89">
        <f t="shared" si="2"/>
        <v>28237188.767808028</v>
      </c>
      <c r="W48" s="3">
        <f t="shared" si="3"/>
        <v>0.35061316412669652</v>
      </c>
      <c r="Y48" t="s">
        <v>70</v>
      </c>
      <c r="Z48" s="89">
        <f t="shared" si="4"/>
        <v>0</v>
      </c>
      <c r="AA48" s="89">
        <f t="shared" si="5"/>
        <v>0</v>
      </c>
      <c r="AB48" s="89">
        <f t="shared" si="6"/>
        <v>0</v>
      </c>
      <c r="AC48" s="89">
        <f t="shared" si="7"/>
        <v>0</v>
      </c>
      <c r="AD48" s="3">
        <f t="shared" si="8"/>
        <v>0</v>
      </c>
    </row>
    <row r="49" spans="1:30" x14ac:dyDescent="0.25">
      <c r="B49" s="83" t="s">
        <v>110</v>
      </c>
      <c r="C49" s="84">
        <f t="shared" si="1"/>
        <v>62.35</v>
      </c>
      <c r="D49" s="84">
        <f t="shared" si="1"/>
        <v>929061.67870159994</v>
      </c>
      <c r="E49" s="84">
        <f t="shared" si="1"/>
        <v>382903.09175199998</v>
      </c>
      <c r="F49" s="84">
        <f t="shared" si="1"/>
        <v>2975.5287507200001</v>
      </c>
      <c r="G49" s="84">
        <f t="shared" si="1"/>
        <v>544731.44622774271</v>
      </c>
      <c r="H49" s="84">
        <f t="shared" si="1"/>
        <v>11198.8178383124</v>
      </c>
      <c r="I49" s="84">
        <f t="shared" si="1"/>
        <v>5700.0585852906734</v>
      </c>
      <c r="J49" s="84">
        <f t="shared" si="1"/>
        <v>250092.33040960002</v>
      </c>
      <c r="K49" s="84">
        <f t="shared" si="1"/>
        <v>25484.689600000002</v>
      </c>
      <c r="L49" s="84">
        <f t="shared" si="1"/>
        <v>475.45616000000001</v>
      </c>
      <c r="M49" s="84">
        <f t="shared" si="1"/>
        <v>0</v>
      </c>
      <c r="N49" s="84">
        <f t="shared" si="1"/>
        <v>119274.9105384</v>
      </c>
      <c r="O49" s="84">
        <f t="shared" si="1"/>
        <v>365665.49947645841</v>
      </c>
      <c r="P49" s="84">
        <f t="shared" si="1"/>
        <v>0</v>
      </c>
      <c r="Q49" s="84">
        <f t="shared" si="1"/>
        <v>0</v>
      </c>
      <c r="R49" s="84">
        <f t="shared" si="1"/>
        <v>654.15827033471999</v>
      </c>
      <c r="S49" s="84">
        <f t="shared" si="1"/>
        <v>2638280.0163104585</v>
      </c>
      <c r="U49" t="s">
        <v>30</v>
      </c>
      <c r="V49" s="90">
        <f>SUM(V44:V48)</f>
        <v>80536590.342068046</v>
      </c>
      <c r="W49" s="91">
        <f>SUM(W44:W48)</f>
        <v>0.99999999999999978</v>
      </c>
      <c r="Y49" t="s">
        <v>30</v>
      </c>
      <c r="Z49" s="90">
        <f>SUM(Z44:Z48)</f>
        <v>3569692.5451813564</v>
      </c>
      <c r="AA49" s="90">
        <f t="shared" ref="AA49:AC49" si="9">SUM(AA44:AA48)</f>
        <v>201609.22020863998</v>
      </c>
      <c r="AB49" s="90">
        <f t="shared" si="9"/>
        <v>373265.27476016001</v>
      </c>
      <c r="AC49" s="90">
        <f t="shared" si="9"/>
        <v>572467.68637268909</v>
      </c>
      <c r="AD49" s="91">
        <f>SUM(AD44:AD48)</f>
        <v>1</v>
      </c>
    </row>
    <row r="50" spans="1:30" x14ac:dyDescent="0.25">
      <c r="B50" s="85" t="s">
        <v>86</v>
      </c>
      <c r="C50" s="86">
        <f t="shared" si="1"/>
        <v>62.35</v>
      </c>
      <c r="D50" s="86">
        <f t="shared" si="1"/>
        <v>929061.67870159994</v>
      </c>
      <c r="E50" s="86">
        <f t="shared" si="1"/>
        <v>382903.09175199998</v>
      </c>
      <c r="F50" s="86">
        <f t="shared" si="1"/>
        <v>2975.5287507200001</v>
      </c>
      <c r="G50" s="86">
        <f t="shared" si="1"/>
        <v>251144.22483319507</v>
      </c>
      <c r="H50" s="86">
        <f t="shared" si="1"/>
        <v>11198.8178383124</v>
      </c>
      <c r="I50" s="86">
        <f t="shared" si="1"/>
        <v>5700.0585852906734</v>
      </c>
      <c r="J50" s="86">
        <f t="shared" si="1"/>
        <v>25592.426409600001</v>
      </c>
      <c r="K50" s="86">
        <f t="shared" si="1"/>
        <v>25484.689600000002</v>
      </c>
      <c r="L50" s="86">
        <f t="shared" si="1"/>
        <v>475.45616000000001</v>
      </c>
      <c r="M50" s="86">
        <f t="shared" si="1"/>
        <v>0</v>
      </c>
      <c r="N50" s="86">
        <f t="shared" si="1"/>
        <v>0</v>
      </c>
      <c r="O50" s="86">
        <f t="shared" si="1"/>
        <v>363193.06718941842</v>
      </c>
      <c r="P50" s="86">
        <f t="shared" si="1"/>
        <v>0</v>
      </c>
      <c r="Q50" s="86">
        <f t="shared" si="1"/>
        <v>0</v>
      </c>
      <c r="R50" s="86">
        <f t="shared" si="1"/>
        <v>654.15827033471999</v>
      </c>
      <c r="S50" s="86">
        <f t="shared" si="1"/>
        <v>1998445.548090471</v>
      </c>
    </row>
    <row r="51" spans="1:30" x14ac:dyDescent="0.25">
      <c r="B51" s="85" t="s">
        <v>111</v>
      </c>
      <c r="C51" s="86">
        <f t="shared" si="1"/>
        <v>0</v>
      </c>
      <c r="D51" s="86">
        <f t="shared" si="1"/>
        <v>0</v>
      </c>
      <c r="E51" s="86">
        <f t="shared" si="1"/>
        <v>0</v>
      </c>
      <c r="F51" s="86">
        <f t="shared" si="1"/>
        <v>0</v>
      </c>
      <c r="G51" s="86">
        <f t="shared" si="1"/>
        <v>992.13899454766408</v>
      </c>
      <c r="H51" s="86">
        <f t="shared" si="1"/>
        <v>0</v>
      </c>
      <c r="I51" s="86">
        <f t="shared" si="1"/>
        <v>0</v>
      </c>
      <c r="J51" s="86">
        <f t="shared" si="1"/>
        <v>0</v>
      </c>
      <c r="K51" s="86">
        <f t="shared" si="1"/>
        <v>0</v>
      </c>
      <c r="L51" s="86">
        <f t="shared" si="1"/>
        <v>0</v>
      </c>
      <c r="M51" s="86">
        <f t="shared" si="1"/>
        <v>0</v>
      </c>
      <c r="N51" s="86">
        <f t="shared" si="1"/>
        <v>0</v>
      </c>
      <c r="O51" s="86">
        <f t="shared" si="1"/>
        <v>2472.4322870399992</v>
      </c>
      <c r="P51" s="86">
        <f t="shared" si="1"/>
        <v>0</v>
      </c>
      <c r="Q51" s="86">
        <f t="shared" si="1"/>
        <v>0</v>
      </c>
      <c r="R51" s="86">
        <f t="shared" si="1"/>
        <v>0</v>
      </c>
      <c r="S51" s="86">
        <f t="shared" si="1"/>
        <v>3464.5712815876632</v>
      </c>
    </row>
    <row r="52" spans="1:30" x14ac:dyDescent="0.25">
      <c r="B52" s="85" t="s">
        <v>112</v>
      </c>
      <c r="C52" s="86">
        <f t="shared" si="1"/>
        <v>0</v>
      </c>
      <c r="D52" s="86">
        <f t="shared" si="1"/>
        <v>0</v>
      </c>
      <c r="E52" s="86">
        <f t="shared" si="1"/>
        <v>0</v>
      </c>
      <c r="F52" s="86">
        <f t="shared" si="1"/>
        <v>0</v>
      </c>
      <c r="G52" s="86">
        <f t="shared" si="1"/>
        <v>0</v>
      </c>
      <c r="H52" s="86">
        <f t="shared" si="1"/>
        <v>0</v>
      </c>
      <c r="I52" s="86">
        <f t="shared" si="1"/>
        <v>0</v>
      </c>
      <c r="J52" s="86">
        <f t="shared" si="1"/>
        <v>0</v>
      </c>
      <c r="K52" s="86">
        <f t="shared" si="1"/>
        <v>0</v>
      </c>
      <c r="L52" s="86">
        <f t="shared" si="1"/>
        <v>0</v>
      </c>
      <c r="M52" s="86">
        <f t="shared" si="1"/>
        <v>0</v>
      </c>
      <c r="N52" s="86">
        <f t="shared" si="1"/>
        <v>70819.623999999996</v>
      </c>
      <c r="O52" s="86">
        <f t="shared" si="1"/>
        <v>0</v>
      </c>
      <c r="P52" s="86">
        <f t="shared" si="1"/>
        <v>0</v>
      </c>
      <c r="Q52" s="86">
        <f t="shared" si="1"/>
        <v>0</v>
      </c>
      <c r="R52" s="86">
        <f t="shared" si="1"/>
        <v>0</v>
      </c>
      <c r="S52" s="86">
        <f t="shared" si="1"/>
        <v>70819.623999999996</v>
      </c>
    </row>
    <row r="53" spans="1:30" x14ac:dyDescent="0.25">
      <c r="B53" s="85" t="s">
        <v>113</v>
      </c>
      <c r="C53" s="86">
        <f t="shared" si="1"/>
        <v>0</v>
      </c>
      <c r="D53" s="86">
        <f t="shared" si="1"/>
        <v>0</v>
      </c>
      <c r="E53" s="86">
        <f t="shared" si="1"/>
        <v>0</v>
      </c>
      <c r="F53" s="86">
        <f t="shared" si="1"/>
        <v>0</v>
      </c>
      <c r="G53" s="86">
        <f t="shared" si="1"/>
        <v>292595.08240000001</v>
      </c>
      <c r="H53" s="86">
        <f t="shared" si="1"/>
        <v>0</v>
      </c>
      <c r="I53" s="86">
        <f t="shared" si="1"/>
        <v>0</v>
      </c>
      <c r="J53" s="86">
        <f t="shared" si="1"/>
        <v>224499.90400000001</v>
      </c>
      <c r="K53" s="86">
        <f t="shared" si="1"/>
        <v>0</v>
      </c>
      <c r="L53" s="86">
        <f t="shared" si="1"/>
        <v>0</v>
      </c>
      <c r="M53" s="86">
        <f t="shared" si="1"/>
        <v>0</v>
      </c>
      <c r="N53" s="86">
        <f t="shared" si="1"/>
        <v>48455.286538399996</v>
      </c>
      <c r="O53" s="86">
        <f t="shared" si="1"/>
        <v>0</v>
      </c>
      <c r="P53" s="86">
        <f t="shared" si="1"/>
        <v>0</v>
      </c>
      <c r="Q53" s="86">
        <f t="shared" si="1"/>
        <v>0</v>
      </c>
      <c r="R53" s="86">
        <f t="shared" si="1"/>
        <v>0</v>
      </c>
      <c r="S53" s="86">
        <f t="shared" si="1"/>
        <v>565550.27293840004</v>
      </c>
    </row>
    <row r="54" spans="1:30" x14ac:dyDescent="0.25">
      <c r="B54" s="83" t="s">
        <v>114</v>
      </c>
      <c r="C54" s="84">
        <f t="shared" si="1"/>
        <v>1785053.8409705963</v>
      </c>
      <c r="D54" s="84">
        <f t="shared" si="1"/>
        <v>17065256.248194251</v>
      </c>
      <c r="E54" s="84">
        <f t="shared" si="1"/>
        <v>3881552.7146262638</v>
      </c>
      <c r="F54" s="84">
        <f t="shared" si="1"/>
        <v>2099051.5533181918</v>
      </c>
      <c r="G54" s="84">
        <f t="shared" si="1"/>
        <v>2407188.6747693662</v>
      </c>
      <c r="H54" s="84">
        <f t="shared" si="1"/>
        <v>3544213.2567866109</v>
      </c>
      <c r="I54" s="84">
        <f t="shared" si="1"/>
        <v>1609633.0075622501</v>
      </c>
      <c r="J54" s="84">
        <f t="shared" si="1"/>
        <v>4068771.0165521041</v>
      </c>
      <c r="K54" s="84">
        <f t="shared" si="1"/>
        <v>1669479.1955361438</v>
      </c>
      <c r="L54" s="84">
        <f t="shared" si="1"/>
        <v>1666787.4087883313</v>
      </c>
      <c r="M54" s="84">
        <f t="shared" si="1"/>
        <v>72225.091984439292</v>
      </c>
      <c r="N54" s="84">
        <f t="shared" si="1"/>
        <v>92040.162613897395</v>
      </c>
      <c r="O54" s="84">
        <f t="shared" si="1"/>
        <v>8290476.7890678234</v>
      </c>
      <c r="P54" s="84">
        <f t="shared" si="1"/>
        <v>973169.14569559612</v>
      </c>
      <c r="Q54" s="84">
        <f t="shared" si="1"/>
        <v>110408.28706043478</v>
      </c>
      <c r="R54" s="84">
        <f t="shared" si="1"/>
        <v>963111.55023582</v>
      </c>
      <c r="S54" s="84">
        <f t="shared" si="1"/>
        <v>50298417.943762124</v>
      </c>
    </row>
    <row r="55" spans="1:30" x14ac:dyDescent="0.25">
      <c r="A55" t="s">
        <v>138</v>
      </c>
      <c r="B55" s="85" t="s">
        <v>115</v>
      </c>
      <c r="C55" s="86">
        <f t="shared" si="1"/>
        <v>873.36887200000001</v>
      </c>
      <c r="D55" s="86">
        <f t="shared" si="1"/>
        <v>32.332216000000003</v>
      </c>
      <c r="E55" s="86">
        <f t="shared" si="1"/>
        <v>48047.019132477712</v>
      </c>
      <c r="F55" s="86">
        <f t="shared" si="1"/>
        <v>157040.70011134673</v>
      </c>
      <c r="G55" s="86">
        <f t="shared" si="1"/>
        <v>459165.76298124989</v>
      </c>
      <c r="H55" s="86">
        <f t="shared" si="1"/>
        <v>394338.05734571867</v>
      </c>
      <c r="I55" s="86">
        <f t="shared" si="1"/>
        <v>395344.94875031943</v>
      </c>
      <c r="J55" s="86">
        <f t="shared" si="1"/>
        <v>142291.56635655122</v>
      </c>
      <c r="K55" s="86">
        <f t="shared" si="1"/>
        <v>101828.09368527762</v>
      </c>
      <c r="L55" s="86">
        <f t="shared" si="1"/>
        <v>379205.39444650972</v>
      </c>
      <c r="M55" s="86">
        <f t="shared" si="1"/>
        <v>264.21644041351738</v>
      </c>
      <c r="N55" s="86">
        <f t="shared" si="1"/>
        <v>0</v>
      </c>
      <c r="O55" s="86">
        <f t="shared" si="1"/>
        <v>738308.90404081636</v>
      </c>
      <c r="P55" s="86">
        <f t="shared" si="1"/>
        <v>125150.58631422483</v>
      </c>
      <c r="Q55" s="86">
        <f t="shared" si="1"/>
        <v>18879.859778915197</v>
      </c>
      <c r="R55" s="86">
        <f t="shared" si="1"/>
        <v>39982.6420111056</v>
      </c>
      <c r="S55" s="86">
        <f t="shared" si="1"/>
        <v>3000753.4524829267</v>
      </c>
    </row>
    <row r="56" spans="1:30" x14ac:dyDescent="0.25">
      <c r="A56" t="s">
        <v>138</v>
      </c>
      <c r="B56" s="85" t="s">
        <v>116</v>
      </c>
      <c r="C56" s="86">
        <f t="shared" si="1"/>
        <v>0</v>
      </c>
      <c r="D56" s="86">
        <f t="shared" si="1"/>
        <v>0</v>
      </c>
      <c r="E56" s="86">
        <f t="shared" si="1"/>
        <v>0</v>
      </c>
      <c r="F56" s="86">
        <f t="shared" si="1"/>
        <v>0</v>
      </c>
      <c r="G56" s="86">
        <f t="shared" si="1"/>
        <v>0</v>
      </c>
      <c r="H56" s="86">
        <f t="shared" si="1"/>
        <v>0</v>
      </c>
      <c r="I56" s="86">
        <f t="shared" si="1"/>
        <v>1074.4890224000001</v>
      </c>
      <c r="J56" s="86">
        <f t="shared" si="1"/>
        <v>147.93809440000001</v>
      </c>
      <c r="K56" s="86">
        <f t="shared" si="1"/>
        <v>0</v>
      </c>
      <c r="L56" s="86">
        <f t="shared" si="1"/>
        <v>0</v>
      </c>
      <c r="M56" s="86">
        <f t="shared" si="1"/>
        <v>0</v>
      </c>
      <c r="N56" s="86">
        <f t="shared" si="1"/>
        <v>0</v>
      </c>
      <c r="O56" s="86">
        <f t="shared" si="1"/>
        <v>1594.1129248</v>
      </c>
      <c r="P56" s="86">
        <f t="shared" si="1"/>
        <v>0</v>
      </c>
      <c r="Q56" s="86">
        <f t="shared" si="1"/>
        <v>0</v>
      </c>
      <c r="R56" s="86">
        <f t="shared" si="1"/>
        <v>7336.3045103999993</v>
      </c>
      <c r="S56" s="86">
        <f t="shared" si="1"/>
        <v>10152.844552</v>
      </c>
    </row>
    <row r="57" spans="1:30" x14ac:dyDescent="0.25">
      <c r="A57" t="s">
        <v>138</v>
      </c>
      <c r="B57" s="85" t="s">
        <v>117</v>
      </c>
      <c r="C57" s="86">
        <f t="shared" si="1"/>
        <v>172.48204719999998</v>
      </c>
      <c r="D57" s="86">
        <f t="shared" si="1"/>
        <v>57423.312096960006</v>
      </c>
      <c r="E57" s="86">
        <f t="shared" si="1"/>
        <v>16233.949788000002</v>
      </c>
      <c r="F57" s="86">
        <f t="shared" si="1"/>
        <v>1499.4087616000002</v>
      </c>
      <c r="G57" s="86">
        <f t="shared" si="1"/>
        <v>133412.18515271999</v>
      </c>
      <c r="H57" s="86">
        <f t="shared" si="1"/>
        <v>589.7402184</v>
      </c>
      <c r="I57" s="86">
        <f t="shared" si="1"/>
        <v>59446.439210639997</v>
      </c>
      <c r="J57" s="86">
        <f t="shared" si="1"/>
        <v>68468.324295359998</v>
      </c>
      <c r="K57" s="86">
        <f t="shared" si="1"/>
        <v>404.72432480000003</v>
      </c>
      <c r="L57" s="86">
        <f t="shared" si="1"/>
        <v>19240.337100000001</v>
      </c>
      <c r="M57" s="86">
        <f t="shared" si="1"/>
        <v>35.165400000000005</v>
      </c>
      <c r="N57" s="86">
        <f t="shared" si="1"/>
        <v>3341.4612000000002</v>
      </c>
      <c r="O57" s="86">
        <f t="shared" si="1"/>
        <v>187592.14754261525</v>
      </c>
      <c r="P57" s="86">
        <f t="shared" si="1"/>
        <v>117.04341999999998</v>
      </c>
      <c r="Q57" s="86">
        <f t="shared" si="1"/>
        <v>4536.4652504960004</v>
      </c>
      <c r="R57" s="86">
        <f t="shared" si="1"/>
        <v>296.85034519999994</v>
      </c>
      <c r="S57" s="86">
        <f t="shared" si="1"/>
        <v>552810.03615399124</v>
      </c>
    </row>
    <row r="58" spans="1:30" x14ac:dyDescent="0.25">
      <c r="A58" t="s">
        <v>70</v>
      </c>
      <c r="B58" s="85" t="s">
        <v>118</v>
      </c>
      <c r="C58" s="86">
        <f t="shared" si="1"/>
        <v>1738736.7924800001</v>
      </c>
      <c r="D58" s="86">
        <f t="shared" si="1"/>
        <v>15318336.602993848</v>
      </c>
      <c r="E58" s="86">
        <f t="shared" si="1"/>
        <v>2696384.488119367</v>
      </c>
      <c r="F58" s="86">
        <f t="shared" si="1"/>
        <v>1724709.6583525762</v>
      </c>
      <c r="G58" s="86">
        <f t="shared" si="1"/>
        <v>1504613.0233232002</v>
      </c>
      <c r="H58" s="86">
        <f t="shared" si="1"/>
        <v>2359464.6351636001</v>
      </c>
      <c r="I58" s="86">
        <f t="shared" si="1"/>
        <v>0</v>
      </c>
      <c r="J58" s="86">
        <f t="shared" si="1"/>
        <v>0</v>
      </c>
      <c r="K58" s="86">
        <f t="shared" si="1"/>
        <v>0</v>
      </c>
      <c r="L58" s="86">
        <f t="shared" si="1"/>
        <v>0</v>
      </c>
      <c r="M58" s="86">
        <f t="shared" si="1"/>
        <v>0</v>
      </c>
      <c r="N58" s="86">
        <f t="shared" si="1"/>
        <v>0</v>
      </c>
      <c r="O58" s="86">
        <f t="shared" si="1"/>
        <v>1766587.3166171198</v>
      </c>
      <c r="P58" s="86">
        <f t="shared" si="1"/>
        <v>0</v>
      </c>
      <c r="Q58" s="86">
        <f t="shared" si="1"/>
        <v>5.9855999999999998</v>
      </c>
      <c r="R58" s="86">
        <f t="shared" si="1"/>
        <v>0</v>
      </c>
      <c r="S58" s="86">
        <f t="shared" si="1"/>
        <v>27108838.50264971</v>
      </c>
    </row>
    <row r="59" spans="1:30" x14ac:dyDescent="0.25">
      <c r="A59" t="s">
        <v>138</v>
      </c>
      <c r="B59" s="85" t="s">
        <v>119</v>
      </c>
      <c r="C59" s="86">
        <f t="shared" si="1"/>
        <v>1116.768786848</v>
      </c>
      <c r="D59" s="86">
        <f t="shared" si="1"/>
        <v>4600.7232403039998</v>
      </c>
      <c r="E59" s="86">
        <f t="shared" si="1"/>
        <v>3992.8350917199996</v>
      </c>
      <c r="F59" s="86">
        <f t="shared" si="1"/>
        <v>1144.4688866719998</v>
      </c>
      <c r="G59" s="86">
        <f t="shared" si="1"/>
        <v>3054.0167164240002</v>
      </c>
      <c r="H59" s="86">
        <f t="shared" si="1"/>
        <v>4061.4353949039996</v>
      </c>
      <c r="I59" s="86">
        <f t="shared" si="1"/>
        <v>6768.2770559999999</v>
      </c>
      <c r="J59" s="86">
        <f t="shared" si="1"/>
        <v>15836.788508224005</v>
      </c>
      <c r="K59" s="86">
        <f t="shared" si="1"/>
        <v>3199.3160690399995</v>
      </c>
      <c r="L59" s="86">
        <f t="shared" si="1"/>
        <v>5399.7016888400003</v>
      </c>
      <c r="M59" s="86">
        <f t="shared" si="1"/>
        <v>275.51716800000003</v>
      </c>
      <c r="N59" s="86">
        <f t="shared" si="1"/>
        <v>2407.1914417600001</v>
      </c>
      <c r="O59" s="86">
        <f t="shared" si="1"/>
        <v>64727.798494543982</v>
      </c>
      <c r="P59" s="86">
        <f t="shared" si="1"/>
        <v>485.54488879999997</v>
      </c>
      <c r="Q59" s="86">
        <f t="shared" si="1"/>
        <v>4262.8266031999992</v>
      </c>
      <c r="R59" s="86">
        <f t="shared" si="1"/>
        <v>269.37694000000005</v>
      </c>
      <c r="S59" s="86">
        <f t="shared" si="1"/>
        <v>121602.58697527996</v>
      </c>
    </row>
    <row r="60" spans="1:30" x14ac:dyDescent="0.25">
      <c r="A60" t="s">
        <v>138</v>
      </c>
      <c r="B60" s="85" t="s">
        <v>120</v>
      </c>
      <c r="C60" s="86">
        <f t="shared" ref="C60:S74" si="10">+C23*$C$39</f>
        <v>0</v>
      </c>
      <c r="D60" s="86">
        <f t="shared" si="10"/>
        <v>0</v>
      </c>
      <c r="E60" s="86">
        <f t="shared" si="10"/>
        <v>638754.20283760002</v>
      </c>
      <c r="F60" s="86">
        <f t="shared" si="10"/>
        <v>71692.980900800001</v>
      </c>
      <c r="G60" s="86">
        <f t="shared" si="10"/>
        <v>0</v>
      </c>
      <c r="H60" s="86">
        <f t="shared" si="10"/>
        <v>0</v>
      </c>
      <c r="I60" s="86">
        <f t="shared" si="10"/>
        <v>0</v>
      </c>
      <c r="J60" s="86">
        <f t="shared" si="10"/>
        <v>0</v>
      </c>
      <c r="K60" s="86">
        <f t="shared" si="10"/>
        <v>0</v>
      </c>
      <c r="L60" s="86">
        <f t="shared" si="10"/>
        <v>0</v>
      </c>
      <c r="M60" s="86">
        <f t="shared" si="10"/>
        <v>0</v>
      </c>
      <c r="N60" s="86">
        <f t="shared" si="10"/>
        <v>0</v>
      </c>
      <c r="O60" s="86">
        <f t="shared" si="10"/>
        <v>0</v>
      </c>
      <c r="P60" s="86">
        <f t="shared" si="10"/>
        <v>0</v>
      </c>
      <c r="Q60" s="86">
        <f t="shared" si="10"/>
        <v>0</v>
      </c>
      <c r="R60" s="86">
        <f t="shared" si="10"/>
        <v>0</v>
      </c>
      <c r="S60" s="86">
        <f t="shared" si="10"/>
        <v>710447.1837384</v>
      </c>
    </row>
    <row r="61" spans="1:30" x14ac:dyDescent="0.25">
      <c r="A61" t="s">
        <v>138</v>
      </c>
      <c r="B61" s="85" t="s">
        <v>121</v>
      </c>
      <c r="C61" s="86">
        <f t="shared" si="10"/>
        <v>222.51468</v>
      </c>
      <c r="D61" s="86">
        <f t="shared" si="10"/>
        <v>160.50915128</v>
      </c>
      <c r="E61" s="86">
        <f t="shared" si="10"/>
        <v>0</v>
      </c>
      <c r="F61" s="86">
        <f t="shared" si="10"/>
        <v>174.99190904</v>
      </c>
      <c r="G61" s="86">
        <f t="shared" si="10"/>
        <v>955.852934</v>
      </c>
      <c r="H61" s="86">
        <f t="shared" si="10"/>
        <v>48.014488</v>
      </c>
      <c r="I61" s="86">
        <f t="shared" si="10"/>
        <v>518.31525071999999</v>
      </c>
      <c r="J61" s="86">
        <f t="shared" si="10"/>
        <v>60.634127999999997</v>
      </c>
      <c r="K61" s="86">
        <f t="shared" si="10"/>
        <v>12491.000876639999</v>
      </c>
      <c r="L61" s="86">
        <f t="shared" si="10"/>
        <v>11330.496387999998</v>
      </c>
      <c r="M61" s="86">
        <f t="shared" si="10"/>
        <v>136.16980624000001</v>
      </c>
      <c r="N61" s="86">
        <f t="shared" si="10"/>
        <v>81.275469599999994</v>
      </c>
      <c r="O61" s="86">
        <f t="shared" si="10"/>
        <v>63950.250758560003</v>
      </c>
      <c r="P61" s="86">
        <f t="shared" si="10"/>
        <v>85869.348067280021</v>
      </c>
      <c r="Q61" s="86">
        <f t="shared" si="10"/>
        <v>0</v>
      </c>
      <c r="R61" s="86">
        <f t="shared" si="10"/>
        <v>2625.9996387200003</v>
      </c>
      <c r="S61" s="86">
        <f t="shared" si="10"/>
        <v>178625.37354608002</v>
      </c>
    </row>
    <row r="62" spans="1:30" x14ac:dyDescent="0.25">
      <c r="A62" t="s">
        <v>138</v>
      </c>
      <c r="B62" s="85" t="s">
        <v>122</v>
      </c>
      <c r="C62" s="86">
        <f t="shared" si="10"/>
        <v>38438.156941908012</v>
      </c>
      <c r="D62" s="86">
        <f t="shared" si="10"/>
        <v>422556.11600677838</v>
      </c>
      <c r="E62" s="86">
        <f t="shared" si="10"/>
        <v>261450.06810317916</v>
      </c>
      <c r="F62" s="86">
        <f t="shared" si="10"/>
        <v>108988.36677646398</v>
      </c>
      <c r="G62" s="86">
        <f t="shared" si="10"/>
        <v>271837.15705875168</v>
      </c>
      <c r="H62" s="86">
        <f t="shared" si="10"/>
        <v>694956.63976278587</v>
      </c>
      <c r="I62" s="86">
        <f t="shared" si="10"/>
        <v>285033.22427957837</v>
      </c>
      <c r="J62" s="86">
        <f t="shared" si="10"/>
        <v>1007039.5963338097</v>
      </c>
      <c r="K62" s="86">
        <f t="shared" si="10"/>
        <v>1017810.1784699861</v>
      </c>
      <c r="L62" s="86">
        <f t="shared" si="10"/>
        <v>1101840.5919999017</v>
      </c>
      <c r="M62" s="86">
        <f t="shared" si="10"/>
        <v>54360.996472985775</v>
      </c>
      <c r="N62" s="86">
        <f t="shared" si="10"/>
        <v>71849.997984137386</v>
      </c>
      <c r="O62" s="86">
        <f t="shared" si="10"/>
        <v>4704649.8381462609</v>
      </c>
      <c r="P62" s="86">
        <f t="shared" si="10"/>
        <v>285397.72141489928</v>
      </c>
      <c r="Q62" s="86">
        <f t="shared" si="10"/>
        <v>50706.193916275195</v>
      </c>
      <c r="R62" s="86">
        <f t="shared" si="10"/>
        <v>73062.216747994389</v>
      </c>
      <c r="S62" s="86">
        <f t="shared" si="10"/>
        <v>10449977.060415694</v>
      </c>
    </row>
    <row r="63" spans="1:30" x14ac:dyDescent="0.25">
      <c r="A63" t="s">
        <v>70</v>
      </c>
      <c r="B63" s="85" t="s">
        <v>123</v>
      </c>
      <c r="C63" s="86">
        <f t="shared" si="10"/>
        <v>160.30434399999999</v>
      </c>
      <c r="D63" s="86">
        <f t="shared" si="10"/>
        <v>684565.62612276396</v>
      </c>
      <c r="E63" s="86">
        <f t="shared" si="10"/>
        <v>210674.22650911965</v>
      </c>
      <c r="F63" s="86">
        <f t="shared" si="10"/>
        <v>30483.695250892801</v>
      </c>
      <c r="G63" s="86">
        <f t="shared" si="10"/>
        <v>29671.6062334208</v>
      </c>
      <c r="H63" s="86">
        <f t="shared" si="10"/>
        <v>27917.489204986206</v>
      </c>
      <c r="I63" s="86">
        <f t="shared" si="10"/>
        <v>3359.3242255999999</v>
      </c>
      <c r="J63" s="86">
        <f t="shared" si="10"/>
        <v>0</v>
      </c>
      <c r="K63" s="86">
        <f t="shared" si="10"/>
        <v>0</v>
      </c>
      <c r="L63" s="86">
        <f t="shared" si="10"/>
        <v>0</v>
      </c>
      <c r="M63" s="86">
        <f t="shared" si="10"/>
        <v>0</v>
      </c>
      <c r="N63" s="86">
        <f t="shared" si="10"/>
        <v>0</v>
      </c>
      <c r="O63" s="86">
        <f t="shared" si="10"/>
        <v>109435.81426798638</v>
      </c>
      <c r="P63" s="86">
        <f t="shared" si="10"/>
        <v>0</v>
      </c>
      <c r="Q63" s="86">
        <f t="shared" si="10"/>
        <v>32016.95591154839</v>
      </c>
      <c r="R63" s="86">
        <f t="shared" si="10"/>
        <v>65.223088000000004</v>
      </c>
      <c r="S63" s="86">
        <f t="shared" si="10"/>
        <v>1128350.2651583182</v>
      </c>
    </row>
    <row r="64" spans="1:30" x14ac:dyDescent="0.25">
      <c r="A64" t="s">
        <v>138</v>
      </c>
      <c r="B64" s="85" t="s">
        <v>124</v>
      </c>
      <c r="C64" s="86">
        <f t="shared" si="10"/>
        <v>0</v>
      </c>
      <c r="D64" s="86">
        <f t="shared" si="10"/>
        <v>40.6741472</v>
      </c>
      <c r="E64" s="86">
        <f t="shared" si="10"/>
        <v>0</v>
      </c>
      <c r="F64" s="86">
        <f t="shared" si="10"/>
        <v>42.649395200000001</v>
      </c>
      <c r="G64" s="86">
        <f t="shared" si="10"/>
        <v>39.518926399999998</v>
      </c>
      <c r="H64" s="86">
        <f t="shared" si="10"/>
        <v>62837.245208216002</v>
      </c>
      <c r="I64" s="86">
        <f t="shared" si="10"/>
        <v>858087.98976699228</v>
      </c>
      <c r="J64" s="86">
        <f t="shared" si="10"/>
        <v>2356648.8818293591</v>
      </c>
      <c r="K64" s="86">
        <f t="shared" si="10"/>
        <v>517845.91982400004</v>
      </c>
      <c r="L64" s="86">
        <f t="shared" si="10"/>
        <v>653.04791439999997</v>
      </c>
      <c r="M64" s="86">
        <f t="shared" si="10"/>
        <v>0</v>
      </c>
      <c r="N64" s="86">
        <f t="shared" si="10"/>
        <v>0</v>
      </c>
      <c r="O64" s="86">
        <f t="shared" si="10"/>
        <v>379930.21681680001</v>
      </c>
      <c r="P64" s="86">
        <f t="shared" si="10"/>
        <v>471640.95551920001</v>
      </c>
      <c r="Q64" s="86">
        <f t="shared" si="10"/>
        <v>0</v>
      </c>
      <c r="R64" s="86">
        <f t="shared" si="10"/>
        <v>839472.93695439992</v>
      </c>
      <c r="S64" s="86">
        <f t="shared" si="10"/>
        <v>5487240.036302167</v>
      </c>
    </row>
    <row r="65" spans="1:19" x14ac:dyDescent="0.25">
      <c r="A65" t="s">
        <v>138</v>
      </c>
      <c r="B65" s="85" t="s">
        <v>125</v>
      </c>
      <c r="C65" s="86">
        <f t="shared" si="10"/>
        <v>5093.5261279999995</v>
      </c>
      <c r="D65" s="86">
        <f t="shared" si="10"/>
        <v>0</v>
      </c>
      <c r="E65" s="86">
        <f t="shared" si="10"/>
        <v>6011.2073944000012</v>
      </c>
      <c r="F65" s="86">
        <f t="shared" si="10"/>
        <v>3203.6437575999998</v>
      </c>
      <c r="G65" s="86">
        <f t="shared" si="10"/>
        <v>4439.5514432</v>
      </c>
      <c r="H65" s="86">
        <f t="shared" si="10"/>
        <v>0</v>
      </c>
      <c r="I65" s="86">
        <f t="shared" si="10"/>
        <v>0</v>
      </c>
      <c r="J65" s="86">
        <f t="shared" si="10"/>
        <v>112553.78305119998</v>
      </c>
      <c r="K65" s="86">
        <f t="shared" si="10"/>
        <v>15899.962286400001</v>
      </c>
      <c r="L65" s="86">
        <f t="shared" si="10"/>
        <v>149117.83925068</v>
      </c>
      <c r="M65" s="86">
        <f t="shared" si="10"/>
        <v>17102.748654400002</v>
      </c>
      <c r="N65" s="86">
        <f t="shared" si="10"/>
        <v>14360.236518400001</v>
      </c>
      <c r="O65" s="86">
        <f t="shared" si="10"/>
        <v>0</v>
      </c>
      <c r="P65" s="86">
        <f t="shared" si="10"/>
        <v>4507.9460711920001</v>
      </c>
      <c r="Q65" s="86">
        <f t="shared" si="10"/>
        <v>0</v>
      </c>
      <c r="R65" s="86">
        <f t="shared" si="10"/>
        <v>0</v>
      </c>
      <c r="S65" s="86">
        <f t="shared" si="10"/>
        <v>332290.444555472</v>
      </c>
    </row>
    <row r="66" spans="1:19" x14ac:dyDescent="0.25">
      <c r="A66" t="s">
        <v>138</v>
      </c>
      <c r="B66" s="85" t="s">
        <v>126</v>
      </c>
      <c r="C66" s="86">
        <f t="shared" si="10"/>
        <v>239.92669064</v>
      </c>
      <c r="D66" s="86">
        <f t="shared" si="10"/>
        <v>75.993875920000008</v>
      </c>
      <c r="E66" s="86">
        <f t="shared" si="10"/>
        <v>4.7176504000000001</v>
      </c>
      <c r="F66" s="86">
        <f t="shared" si="10"/>
        <v>70.989215999999999</v>
      </c>
      <c r="G66" s="86">
        <f t="shared" si="10"/>
        <v>0</v>
      </c>
      <c r="H66" s="86">
        <f t="shared" si="10"/>
        <v>0</v>
      </c>
      <c r="I66" s="86">
        <f t="shared" si="10"/>
        <v>0</v>
      </c>
      <c r="J66" s="86">
        <f t="shared" si="10"/>
        <v>24270.9615552</v>
      </c>
      <c r="K66" s="86">
        <f t="shared" si="10"/>
        <v>0</v>
      </c>
      <c r="L66" s="86">
        <f t="shared" si="10"/>
        <v>0</v>
      </c>
      <c r="M66" s="86">
        <f t="shared" si="10"/>
        <v>50.278042400000004</v>
      </c>
      <c r="N66" s="86">
        <f t="shared" si="10"/>
        <v>0</v>
      </c>
      <c r="O66" s="86">
        <f t="shared" si="10"/>
        <v>1253.0511423199998</v>
      </c>
      <c r="P66" s="86">
        <f t="shared" si="10"/>
        <v>0</v>
      </c>
      <c r="Q66" s="86">
        <f t="shared" si="10"/>
        <v>0</v>
      </c>
      <c r="R66" s="86">
        <f t="shared" si="10"/>
        <v>0</v>
      </c>
      <c r="S66" s="86">
        <f t="shared" si="10"/>
        <v>25965.918172880003</v>
      </c>
    </row>
    <row r="67" spans="1:19" x14ac:dyDescent="0.25">
      <c r="A67" t="s">
        <v>138</v>
      </c>
      <c r="B67" s="85" t="s">
        <v>127</v>
      </c>
      <c r="C67" s="86">
        <f t="shared" si="10"/>
        <v>0</v>
      </c>
      <c r="D67" s="86">
        <f t="shared" si="10"/>
        <v>551026.96074320003</v>
      </c>
      <c r="E67" s="86">
        <f t="shared" si="10"/>
        <v>0</v>
      </c>
      <c r="F67" s="86">
        <f t="shared" si="10"/>
        <v>0</v>
      </c>
      <c r="G67" s="86">
        <f t="shared" si="10"/>
        <v>0</v>
      </c>
      <c r="H67" s="86">
        <f t="shared" si="10"/>
        <v>0</v>
      </c>
      <c r="I67" s="86">
        <f t="shared" si="10"/>
        <v>0</v>
      </c>
      <c r="J67" s="86">
        <f t="shared" si="10"/>
        <v>0</v>
      </c>
      <c r="K67" s="86">
        <f t="shared" si="10"/>
        <v>0</v>
      </c>
      <c r="L67" s="86">
        <f t="shared" si="10"/>
        <v>0</v>
      </c>
      <c r="M67" s="86">
        <f t="shared" si="10"/>
        <v>0</v>
      </c>
      <c r="N67" s="86">
        <f t="shared" si="10"/>
        <v>0</v>
      </c>
      <c r="O67" s="86">
        <f t="shared" si="10"/>
        <v>0</v>
      </c>
      <c r="P67" s="86">
        <f t="shared" si="10"/>
        <v>0</v>
      </c>
      <c r="Q67" s="86">
        <f t="shared" si="10"/>
        <v>0</v>
      </c>
      <c r="R67" s="86">
        <f t="shared" si="10"/>
        <v>0</v>
      </c>
      <c r="S67" s="86">
        <f t="shared" si="10"/>
        <v>551026.96074320003</v>
      </c>
    </row>
    <row r="68" spans="1:19" x14ac:dyDescent="0.25">
      <c r="A68" t="s">
        <v>138</v>
      </c>
      <c r="B68" s="85" t="s">
        <v>128</v>
      </c>
      <c r="C68" s="86">
        <f t="shared" si="10"/>
        <v>0</v>
      </c>
      <c r="D68" s="86">
        <f t="shared" si="10"/>
        <v>26437.397599999997</v>
      </c>
      <c r="E68" s="86">
        <f t="shared" si="10"/>
        <v>0</v>
      </c>
      <c r="F68" s="86">
        <f t="shared" si="10"/>
        <v>0</v>
      </c>
      <c r="G68" s="86">
        <f t="shared" si="10"/>
        <v>0</v>
      </c>
      <c r="H68" s="86">
        <f t="shared" si="10"/>
        <v>0</v>
      </c>
      <c r="I68" s="86">
        <f t="shared" si="10"/>
        <v>0</v>
      </c>
      <c r="J68" s="86">
        <f t="shared" si="10"/>
        <v>341452.54239999998</v>
      </c>
      <c r="K68" s="86">
        <f t="shared" si="10"/>
        <v>0</v>
      </c>
      <c r="L68" s="86">
        <f t="shared" si="10"/>
        <v>0</v>
      </c>
      <c r="M68" s="86">
        <f t="shared" si="10"/>
        <v>0</v>
      </c>
      <c r="N68" s="86">
        <f t="shared" si="10"/>
        <v>0</v>
      </c>
      <c r="O68" s="86">
        <f t="shared" si="10"/>
        <v>272447.33831600001</v>
      </c>
      <c r="P68" s="86">
        <f t="shared" si="10"/>
        <v>0</v>
      </c>
      <c r="Q68" s="86">
        <f t="shared" si="10"/>
        <v>0</v>
      </c>
      <c r="R68" s="86">
        <f t="shared" si="10"/>
        <v>0</v>
      </c>
      <c r="S68" s="86">
        <f t="shared" si="10"/>
        <v>640337.27831600001</v>
      </c>
    </row>
    <row r="69" spans="1:19" x14ac:dyDescent="0.25">
      <c r="B69" s="83" t="s">
        <v>129</v>
      </c>
      <c r="C69" s="84">
        <f t="shared" si="10"/>
        <v>1607.6255604543901</v>
      </c>
      <c r="D69" s="84">
        <f t="shared" si="10"/>
        <v>550498.39831487194</v>
      </c>
      <c r="E69" s="84">
        <f t="shared" si="10"/>
        <v>9.3061115999999995</v>
      </c>
      <c r="F69" s="84">
        <f t="shared" si="10"/>
        <v>35.6103296</v>
      </c>
      <c r="G69" s="84">
        <f t="shared" si="10"/>
        <v>25674.464254098402</v>
      </c>
      <c r="H69" s="84">
        <f t="shared" si="10"/>
        <v>10243.693002327223</v>
      </c>
      <c r="I69" s="84">
        <f t="shared" si="10"/>
        <v>8064.2233877871877</v>
      </c>
      <c r="J69" s="84">
        <f t="shared" si="10"/>
        <v>24051.058396213524</v>
      </c>
      <c r="K69" s="84">
        <f t="shared" si="10"/>
        <v>68.968017546399963</v>
      </c>
      <c r="L69" s="84">
        <f t="shared" si="10"/>
        <v>7048.8791109120002</v>
      </c>
      <c r="M69" s="84">
        <f t="shared" si="10"/>
        <v>0</v>
      </c>
      <c r="N69" s="84">
        <f t="shared" si="10"/>
        <v>24.470130399999999</v>
      </c>
      <c r="O69" s="84">
        <f t="shared" si="10"/>
        <v>873871.13311909663</v>
      </c>
      <c r="P69" s="84">
        <f t="shared" si="10"/>
        <v>0</v>
      </c>
      <c r="Q69" s="84">
        <f t="shared" si="10"/>
        <v>34.914004800000001</v>
      </c>
      <c r="R69" s="84">
        <f t="shared" si="10"/>
        <v>2581.0133894624</v>
      </c>
      <c r="S69" s="84">
        <f t="shared" si="10"/>
        <v>1503813.7571291702</v>
      </c>
    </row>
    <row r="70" spans="1:19" x14ac:dyDescent="0.25">
      <c r="A70" t="s">
        <v>137</v>
      </c>
      <c r="B70" s="85" t="s">
        <v>130</v>
      </c>
      <c r="C70" s="86">
        <f t="shared" si="10"/>
        <v>0</v>
      </c>
      <c r="D70" s="86">
        <f t="shared" si="10"/>
        <v>548333.59015375201</v>
      </c>
      <c r="E70" s="86">
        <f t="shared" si="10"/>
        <v>0</v>
      </c>
      <c r="F70" s="86">
        <f t="shared" si="10"/>
        <v>0</v>
      </c>
      <c r="G70" s="86">
        <f t="shared" si="10"/>
        <v>8628.9676552000001</v>
      </c>
      <c r="H70" s="86">
        <f t="shared" si="10"/>
        <v>0</v>
      </c>
      <c r="I70" s="86">
        <f t="shared" si="10"/>
        <v>0</v>
      </c>
      <c r="J70" s="86">
        <f t="shared" si="10"/>
        <v>113.42811759999999</v>
      </c>
      <c r="K70" s="86">
        <f t="shared" si="10"/>
        <v>0</v>
      </c>
      <c r="L70" s="86">
        <f t="shared" si="10"/>
        <v>0</v>
      </c>
      <c r="M70" s="86">
        <f t="shared" si="10"/>
        <v>0</v>
      </c>
      <c r="N70" s="86">
        <f t="shared" si="10"/>
        <v>0</v>
      </c>
      <c r="O70" s="86">
        <f t="shared" si="10"/>
        <v>35987.147062399999</v>
      </c>
      <c r="P70" s="86">
        <f t="shared" si="10"/>
        <v>0</v>
      </c>
      <c r="Q70" s="86">
        <f t="shared" si="10"/>
        <v>0</v>
      </c>
      <c r="R70" s="86">
        <f t="shared" si="10"/>
        <v>0</v>
      </c>
      <c r="S70" s="86">
        <f t="shared" si="10"/>
        <v>593063.13298895198</v>
      </c>
    </row>
    <row r="71" spans="1:19" x14ac:dyDescent="0.25">
      <c r="A71" t="s">
        <v>137</v>
      </c>
      <c r="B71" s="85" t="s">
        <v>131</v>
      </c>
      <c r="C71" s="86">
        <f t="shared" si="10"/>
        <v>0</v>
      </c>
      <c r="D71" s="86">
        <f t="shared" si="10"/>
        <v>0</v>
      </c>
      <c r="E71" s="86">
        <f t="shared" si="10"/>
        <v>0</v>
      </c>
      <c r="F71" s="86">
        <f t="shared" si="10"/>
        <v>0</v>
      </c>
      <c r="G71" s="86">
        <f t="shared" si="10"/>
        <v>0</v>
      </c>
      <c r="H71" s="86">
        <f t="shared" si="10"/>
        <v>4951.7620802399997</v>
      </c>
      <c r="I71" s="86">
        <f t="shared" si="10"/>
        <v>4336.3616744480005</v>
      </c>
      <c r="J71" s="86">
        <f t="shared" si="10"/>
        <v>9534.6733820399986</v>
      </c>
      <c r="K71" s="86">
        <f t="shared" si="10"/>
        <v>26.463684359999998</v>
      </c>
      <c r="L71" s="86">
        <f t="shared" si="10"/>
        <v>0</v>
      </c>
      <c r="M71" s="86">
        <f t="shared" si="10"/>
        <v>0</v>
      </c>
      <c r="N71" s="86">
        <f t="shared" si="10"/>
        <v>0</v>
      </c>
      <c r="O71" s="86">
        <f t="shared" si="10"/>
        <v>480572.87752474402</v>
      </c>
      <c r="P71" s="86">
        <f t="shared" si="10"/>
        <v>0</v>
      </c>
      <c r="Q71" s="86">
        <f t="shared" si="10"/>
        <v>0</v>
      </c>
      <c r="R71" s="86">
        <f t="shared" si="10"/>
        <v>1436.7199467119999</v>
      </c>
      <c r="S71" s="86">
        <f t="shared" si="10"/>
        <v>500858.85829254403</v>
      </c>
    </row>
    <row r="72" spans="1:19" x14ac:dyDescent="0.25">
      <c r="A72" t="s">
        <v>137</v>
      </c>
      <c r="B72" s="85" t="s">
        <v>132</v>
      </c>
      <c r="C72" s="86">
        <f t="shared" si="10"/>
        <v>36.348553600000002</v>
      </c>
      <c r="D72" s="86">
        <f t="shared" si="10"/>
        <v>27.738267999999998</v>
      </c>
      <c r="E72" s="86">
        <f t="shared" si="10"/>
        <v>9.3061115999999995</v>
      </c>
      <c r="F72" s="86">
        <f t="shared" si="10"/>
        <v>6.8265767999999998</v>
      </c>
      <c r="G72" s="86">
        <f t="shared" si="10"/>
        <v>16995.8370684984</v>
      </c>
      <c r="H72" s="86">
        <f t="shared" si="10"/>
        <v>0</v>
      </c>
      <c r="I72" s="86">
        <f t="shared" si="10"/>
        <v>0</v>
      </c>
      <c r="J72" s="86">
        <f t="shared" si="10"/>
        <v>3574.4426991999999</v>
      </c>
      <c r="K72" s="86">
        <f t="shared" si="10"/>
        <v>0</v>
      </c>
      <c r="L72" s="86">
        <f t="shared" si="10"/>
        <v>1084.9707257919999</v>
      </c>
      <c r="M72" s="86">
        <f t="shared" si="10"/>
        <v>0</v>
      </c>
      <c r="N72" s="86">
        <f t="shared" si="10"/>
        <v>24.470130399999999</v>
      </c>
      <c r="O72" s="86">
        <f t="shared" si="10"/>
        <v>0</v>
      </c>
      <c r="P72" s="86">
        <f t="shared" si="10"/>
        <v>0</v>
      </c>
      <c r="Q72" s="86">
        <f t="shared" si="10"/>
        <v>34.914004800000001</v>
      </c>
      <c r="R72" s="86">
        <f t="shared" si="10"/>
        <v>0</v>
      </c>
      <c r="S72" s="86">
        <f t="shared" si="10"/>
        <v>21794.8541386904</v>
      </c>
    </row>
    <row r="73" spans="1:19" x14ac:dyDescent="0.25">
      <c r="A73" t="s">
        <v>137</v>
      </c>
      <c r="B73" s="85" t="s">
        <v>133</v>
      </c>
      <c r="C73" s="86">
        <f t="shared" si="10"/>
        <v>1571.27700685439</v>
      </c>
      <c r="D73" s="86">
        <f t="shared" si="10"/>
        <v>2137.06989312</v>
      </c>
      <c r="E73" s="86">
        <f t="shared" si="10"/>
        <v>0</v>
      </c>
      <c r="F73" s="86">
        <f t="shared" si="10"/>
        <v>28.783752799999998</v>
      </c>
      <c r="G73" s="86">
        <f t="shared" si="10"/>
        <v>49.659530399999994</v>
      </c>
      <c r="H73" s="86">
        <f t="shared" si="10"/>
        <v>5291.9309220872237</v>
      </c>
      <c r="I73" s="86">
        <f t="shared" si="10"/>
        <v>3727.8617133391872</v>
      </c>
      <c r="J73" s="86">
        <f t="shared" si="10"/>
        <v>10828.514197373526</v>
      </c>
      <c r="K73" s="86">
        <f t="shared" si="10"/>
        <v>42.504333186399961</v>
      </c>
      <c r="L73" s="86">
        <f t="shared" si="10"/>
        <v>5963.9083851200003</v>
      </c>
      <c r="M73" s="86">
        <f t="shared" si="10"/>
        <v>0</v>
      </c>
      <c r="N73" s="86">
        <f t="shared" si="10"/>
        <v>0</v>
      </c>
      <c r="O73" s="86">
        <f t="shared" si="10"/>
        <v>357311.10853195266</v>
      </c>
      <c r="P73" s="86">
        <f t="shared" si="10"/>
        <v>0</v>
      </c>
      <c r="Q73" s="86">
        <f t="shared" si="10"/>
        <v>0</v>
      </c>
      <c r="R73" s="86">
        <f t="shared" si="10"/>
        <v>1144.2934427504001</v>
      </c>
      <c r="S73" s="86">
        <f t="shared" si="10"/>
        <v>388096.91170898377</v>
      </c>
    </row>
    <row r="74" spans="1:19" x14ac:dyDescent="0.25">
      <c r="B74" s="87" t="s">
        <v>88</v>
      </c>
      <c r="C74" s="88">
        <f t="shared" si="10"/>
        <v>2160499.4511717148</v>
      </c>
      <c r="D74" s="88">
        <f t="shared" si="10"/>
        <v>19321214.453014988</v>
      </c>
      <c r="E74" s="88">
        <f t="shared" si="10"/>
        <v>4742363.7003358034</v>
      </c>
      <c r="F74" s="88">
        <f t="shared" si="10"/>
        <v>2846995.1076065795</v>
      </c>
      <c r="G74" s="88">
        <f t="shared" si="10"/>
        <v>5727976.8669325477</v>
      </c>
      <c r="H74" s="88">
        <f t="shared" si="10"/>
        <v>4773694.4685949069</v>
      </c>
      <c r="I74" s="88">
        <f t="shared" si="10"/>
        <v>2991556.1593138403</v>
      </c>
      <c r="J74" s="88">
        <f t="shared" si="10"/>
        <v>6516721.1115195015</v>
      </c>
      <c r="K74" s="88">
        <f t="shared" si="10"/>
        <v>2807082.2820429928</v>
      </c>
      <c r="L74" s="88">
        <f t="shared" si="10"/>
        <v>3570168.001341356</v>
      </c>
      <c r="M74" s="88">
        <f t="shared" si="10"/>
        <v>201609.22020863998</v>
      </c>
      <c r="N74" s="88">
        <f t="shared" si="10"/>
        <v>492540.18529856001</v>
      </c>
      <c r="O74" s="88">
        <f t="shared" si="10"/>
        <v>23979773.472573202</v>
      </c>
      <c r="P74" s="88">
        <f t="shared" si="10"/>
        <v>1410637.8041716646</v>
      </c>
      <c r="Q74" s="88">
        <f t="shared" si="10"/>
        <v>350313.63823635958</v>
      </c>
      <c r="R74" s="88">
        <f t="shared" si="10"/>
        <v>1281724.436015825</v>
      </c>
      <c r="S74" s="88">
        <f t="shared" si="10"/>
        <v>83174870.3583785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F386"/>
  <sheetViews>
    <sheetView workbookViewId="0">
      <selection activeCell="AD50" sqref="AD50"/>
    </sheetView>
  </sheetViews>
  <sheetFormatPr baseColWidth="10" defaultRowHeight="15" x14ac:dyDescent="0.25"/>
  <cols>
    <col min="1" max="1" width="8" style="2" customWidth="1"/>
  </cols>
  <sheetData>
    <row r="1" spans="1:6" x14ac:dyDescent="0.25">
      <c r="B1" t="s">
        <v>200</v>
      </c>
    </row>
    <row r="2" spans="1:6" x14ac:dyDescent="0.25">
      <c r="B2" s="217" t="s">
        <v>201</v>
      </c>
      <c r="C2" s="217" t="s">
        <v>8</v>
      </c>
      <c r="D2" s="217" t="s">
        <v>202</v>
      </c>
    </row>
    <row r="3" spans="1:6" x14ac:dyDescent="0.25">
      <c r="A3" s="2">
        <f>'[7]Precio Diesel R13'!A3</f>
        <v>34335</v>
      </c>
      <c r="B3">
        <f>'[7]Precio Diesel R13'!B3</f>
        <v>1994</v>
      </c>
      <c r="C3">
        <f>'[7]Precio Diesel R13'!C3</f>
        <v>1</v>
      </c>
      <c r="D3">
        <f>'[7]Precio Diesel R13'!D3</f>
        <v>132.5</v>
      </c>
      <c r="F3" s="2"/>
    </row>
    <row r="4" spans="1:6" x14ac:dyDescent="0.25">
      <c r="A4" s="2">
        <f>'[7]Precio Diesel R13'!A4</f>
        <v>34366</v>
      </c>
      <c r="B4">
        <f>'[7]Precio Diesel R13'!B4</f>
        <v>1994</v>
      </c>
      <c r="C4">
        <f>'[7]Precio Diesel R13'!C4</f>
        <v>2</v>
      </c>
      <c r="D4">
        <f>'[7]Precio Diesel R13'!D4</f>
        <v>132.30000000000001</v>
      </c>
    </row>
    <row r="5" spans="1:6" x14ac:dyDescent="0.25">
      <c r="A5" s="2">
        <f>'[7]Precio Diesel R13'!A5</f>
        <v>34394</v>
      </c>
      <c r="B5">
        <f>'[7]Precio Diesel R13'!B5</f>
        <v>1994</v>
      </c>
      <c r="C5">
        <f>'[7]Precio Diesel R13'!C5</f>
        <v>3</v>
      </c>
      <c r="D5">
        <f>'[7]Precio Diesel R13'!D5</f>
        <v>132.30000000000001</v>
      </c>
    </row>
    <row r="6" spans="1:6" x14ac:dyDescent="0.25">
      <c r="A6" s="2">
        <f>'[7]Precio Diesel R13'!A6</f>
        <v>34425</v>
      </c>
      <c r="B6">
        <f>'[7]Precio Diesel R13'!B6</f>
        <v>1994</v>
      </c>
      <c r="C6">
        <f>'[7]Precio Diesel R13'!C6</f>
        <v>4</v>
      </c>
      <c r="D6">
        <f>'[7]Precio Diesel R13'!D6</f>
        <v>132.19999999999999</v>
      </c>
    </row>
    <row r="7" spans="1:6" x14ac:dyDescent="0.25">
      <c r="A7" s="2">
        <f>'[7]Precio Diesel R13'!A7</f>
        <v>34455</v>
      </c>
      <c r="B7">
        <f>'[7]Precio Diesel R13'!B7</f>
        <v>1994</v>
      </c>
      <c r="C7">
        <f>'[7]Precio Diesel R13'!C7</f>
        <v>5</v>
      </c>
      <c r="D7">
        <f>'[7]Precio Diesel R13'!D7</f>
        <v>132.1</v>
      </c>
    </row>
    <row r="8" spans="1:6" x14ac:dyDescent="0.25">
      <c r="A8" s="2">
        <f>'[7]Precio Diesel R13'!A8</f>
        <v>34486</v>
      </c>
      <c r="B8">
        <f>'[7]Precio Diesel R13'!B8</f>
        <v>1994</v>
      </c>
      <c r="C8">
        <f>'[7]Precio Diesel R13'!C8</f>
        <v>6</v>
      </c>
      <c r="D8">
        <f>'[7]Precio Diesel R13'!D8</f>
        <v>132.30000000000001</v>
      </c>
    </row>
    <row r="9" spans="1:6" x14ac:dyDescent="0.25">
      <c r="A9" s="2">
        <f>'[7]Precio Diesel R13'!A9</f>
        <v>34516</v>
      </c>
      <c r="B9">
        <f>'[7]Precio Diesel R13'!B9</f>
        <v>1994</v>
      </c>
      <c r="C9">
        <f>'[7]Precio Diesel R13'!C9</f>
        <v>7</v>
      </c>
      <c r="D9">
        <f>'[7]Precio Diesel R13'!D9</f>
        <v>132.1</v>
      </c>
    </row>
    <row r="10" spans="1:6" x14ac:dyDescent="0.25">
      <c r="A10" s="2">
        <f>'[7]Precio Diesel R13'!A10</f>
        <v>34547</v>
      </c>
      <c r="B10">
        <f>'[7]Precio Diesel R13'!B10</f>
        <v>1994</v>
      </c>
      <c r="C10">
        <f>'[7]Precio Diesel R13'!C10</f>
        <v>8</v>
      </c>
      <c r="D10">
        <f>'[7]Precio Diesel R13'!D10</f>
        <v>132.19999999999999</v>
      </c>
    </row>
    <row r="11" spans="1:6" x14ac:dyDescent="0.25">
      <c r="A11" s="2">
        <f>'[7]Precio Diesel R13'!A11</f>
        <v>34578</v>
      </c>
      <c r="B11">
        <f>'[7]Precio Diesel R13'!B11</f>
        <v>1994</v>
      </c>
      <c r="C11">
        <f>'[7]Precio Diesel R13'!C11</f>
        <v>9</v>
      </c>
      <c r="D11">
        <f>'[7]Precio Diesel R13'!D11</f>
        <v>132.1</v>
      </c>
    </row>
    <row r="12" spans="1:6" x14ac:dyDescent="0.25">
      <c r="A12" s="2">
        <f>'[7]Precio Diesel R13'!A12</f>
        <v>34608</v>
      </c>
      <c r="B12">
        <f>'[7]Precio Diesel R13'!B12</f>
        <v>1994</v>
      </c>
      <c r="C12">
        <f>'[7]Precio Diesel R13'!C12</f>
        <v>10</v>
      </c>
      <c r="D12">
        <f>'[7]Precio Diesel R13'!D12</f>
        <v>132</v>
      </c>
    </row>
    <row r="13" spans="1:6" x14ac:dyDescent="0.25">
      <c r="A13" s="2">
        <f>'[7]Precio Diesel R13'!A13</f>
        <v>34639</v>
      </c>
      <c r="B13">
        <f>'[7]Precio Diesel R13'!B13</f>
        <v>1994</v>
      </c>
      <c r="C13">
        <f>'[7]Precio Diesel R13'!C13</f>
        <v>11</v>
      </c>
      <c r="D13">
        <f>'[7]Precio Diesel R13'!D13</f>
        <v>131.9</v>
      </c>
    </row>
    <row r="14" spans="1:6" x14ac:dyDescent="0.25">
      <c r="A14" s="2">
        <f>'[7]Precio Diesel R13'!A14</f>
        <v>34669</v>
      </c>
      <c r="B14">
        <f>'[7]Precio Diesel R13'!B14</f>
        <v>1994</v>
      </c>
      <c r="C14">
        <f>'[7]Precio Diesel R13'!C14</f>
        <v>12</v>
      </c>
      <c r="D14">
        <f>'[7]Precio Diesel R13'!D14</f>
        <v>132.19999999999999</v>
      </c>
    </row>
    <row r="15" spans="1:6" x14ac:dyDescent="0.25">
      <c r="A15" s="2">
        <f>'[7]Precio Diesel R13'!A15</f>
        <v>34700</v>
      </c>
      <c r="B15">
        <f>'[7]Precio Diesel R13'!B15</f>
        <v>1995</v>
      </c>
      <c r="C15">
        <f>'[7]Precio Diesel R13'!C15</f>
        <v>1</v>
      </c>
      <c r="D15">
        <f>'[7]Precio Diesel R13'!D15</f>
        <v>131.5</v>
      </c>
    </row>
    <row r="16" spans="1:6" x14ac:dyDescent="0.25">
      <c r="A16" s="2">
        <f>'[7]Precio Diesel R13'!A16</f>
        <v>34731</v>
      </c>
      <c r="B16">
        <f>'[7]Precio Diesel R13'!B16</f>
        <v>1995</v>
      </c>
      <c r="C16">
        <f>'[7]Precio Diesel R13'!C16</f>
        <v>2</v>
      </c>
      <c r="D16">
        <f>'[7]Precio Diesel R13'!D16</f>
        <v>131.5</v>
      </c>
    </row>
    <row r="17" spans="1:4" x14ac:dyDescent="0.25">
      <c r="A17" s="2">
        <f>'[7]Precio Diesel R13'!A17</f>
        <v>34759</v>
      </c>
      <c r="B17">
        <f>'[7]Precio Diesel R13'!B17</f>
        <v>1995</v>
      </c>
      <c r="C17">
        <f>'[7]Precio Diesel R13'!C17</f>
        <v>3</v>
      </c>
      <c r="D17">
        <f>'[7]Precio Diesel R13'!D17</f>
        <v>132.4</v>
      </c>
    </row>
    <row r="18" spans="1:4" x14ac:dyDescent="0.25">
      <c r="A18" s="2">
        <f>'[7]Precio Diesel R13'!A18</f>
        <v>34790</v>
      </c>
      <c r="B18">
        <f>'[7]Precio Diesel R13'!B18</f>
        <v>1995</v>
      </c>
      <c r="C18">
        <f>'[7]Precio Diesel R13'!C18</f>
        <v>4</v>
      </c>
      <c r="D18">
        <f>'[7]Precio Diesel R13'!D18</f>
        <v>131.5</v>
      </c>
    </row>
    <row r="19" spans="1:4" x14ac:dyDescent="0.25">
      <c r="A19" s="2">
        <f>'[7]Precio Diesel R13'!A19</f>
        <v>34820</v>
      </c>
      <c r="B19">
        <f>'[7]Precio Diesel R13'!B19</f>
        <v>1995</v>
      </c>
      <c r="C19">
        <f>'[7]Precio Diesel R13'!C19</f>
        <v>5</v>
      </c>
      <c r="D19">
        <f>'[7]Precio Diesel R13'!D19</f>
        <v>131.6</v>
      </c>
    </row>
    <row r="20" spans="1:4" x14ac:dyDescent="0.25">
      <c r="A20" s="2">
        <f>'[7]Precio Diesel R13'!A20</f>
        <v>34851</v>
      </c>
      <c r="B20">
        <f>'[7]Precio Diesel R13'!B20</f>
        <v>1995</v>
      </c>
      <c r="C20">
        <f>'[7]Precio Diesel R13'!C20</f>
        <v>6</v>
      </c>
      <c r="D20">
        <f>'[7]Precio Diesel R13'!D20</f>
        <v>132.30000000000001</v>
      </c>
    </row>
    <row r="21" spans="1:4" x14ac:dyDescent="0.25">
      <c r="A21" s="2">
        <f>'[7]Precio Diesel R13'!A21</f>
        <v>34881</v>
      </c>
      <c r="B21">
        <f>'[7]Precio Diesel R13'!B21</f>
        <v>1995</v>
      </c>
      <c r="C21">
        <f>'[7]Precio Diesel R13'!C21</f>
        <v>7</v>
      </c>
      <c r="D21">
        <f>'[7]Precio Diesel R13'!D21</f>
        <v>127.7</v>
      </c>
    </row>
    <row r="22" spans="1:4" x14ac:dyDescent="0.25">
      <c r="A22" s="2">
        <f>'[7]Precio Diesel R13'!A22</f>
        <v>34912</v>
      </c>
      <c r="B22">
        <f>'[7]Precio Diesel R13'!B22</f>
        <v>1995</v>
      </c>
      <c r="C22">
        <f>'[7]Precio Diesel R13'!C22</f>
        <v>8</v>
      </c>
      <c r="D22">
        <f>'[7]Precio Diesel R13'!D22</f>
        <v>127.6</v>
      </c>
    </row>
    <row r="23" spans="1:4" x14ac:dyDescent="0.25">
      <c r="A23" s="2">
        <f>'[7]Precio Diesel R13'!A23</f>
        <v>34943</v>
      </c>
      <c r="B23">
        <f>'[7]Precio Diesel R13'!B23</f>
        <v>1995</v>
      </c>
      <c r="C23">
        <f>'[7]Precio Diesel R13'!C23</f>
        <v>9</v>
      </c>
      <c r="D23">
        <f>'[7]Precio Diesel R13'!D23</f>
        <v>127.5</v>
      </c>
    </row>
    <row r="24" spans="1:4" x14ac:dyDescent="0.25">
      <c r="A24" s="2">
        <f>'[7]Precio Diesel R13'!A24</f>
        <v>34973</v>
      </c>
      <c r="B24">
        <f>'[7]Precio Diesel R13'!B24</f>
        <v>1995</v>
      </c>
      <c r="C24">
        <f>'[7]Precio Diesel R13'!C24</f>
        <v>10</v>
      </c>
      <c r="D24">
        <f>'[7]Precio Diesel R13'!D24</f>
        <v>134.5</v>
      </c>
    </row>
    <row r="25" spans="1:4" x14ac:dyDescent="0.25">
      <c r="A25" s="2">
        <f>'[7]Precio Diesel R13'!A25</f>
        <v>35004</v>
      </c>
      <c r="B25">
        <f>'[7]Precio Diesel R13'!B25</f>
        <v>1995</v>
      </c>
      <c r="C25">
        <f>'[7]Precio Diesel R13'!C25</f>
        <v>11</v>
      </c>
      <c r="D25">
        <f>'[7]Precio Diesel R13'!D25</f>
        <v>133.4</v>
      </c>
    </row>
    <row r="26" spans="1:4" x14ac:dyDescent="0.25">
      <c r="A26" s="2">
        <f>'[7]Precio Diesel R13'!A26</f>
        <v>35034</v>
      </c>
      <c r="B26">
        <f>'[7]Precio Diesel R13'!B26</f>
        <v>1995</v>
      </c>
      <c r="C26">
        <f>'[7]Precio Diesel R13'!C26</f>
        <v>12</v>
      </c>
      <c r="D26">
        <f>'[7]Precio Diesel R13'!D26</f>
        <v>137.69999999999999</v>
      </c>
    </row>
    <row r="27" spans="1:4" x14ac:dyDescent="0.25">
      <c r="A27" s="2">
        <f>'[7]Precio Diesel R13'!A27</f>
        <v>35065</v>
      </c>
      <c r="B27">
        <f>'[7]Precio Diesel R13'!B27</f>
        <v>1996</v>
      </c>
      <c r="C27">
        <f>'[7]Precio Diesel R13'!C27</f>
        <v>1</v>
      </c>
      <c r="D27">
        <f>'[7]Precio Diesel R13'!D27</f>
        <v>148.19999999999999</v>
      </c>
    </row>
    <row r="28" spans="1:4" x14ac:dyDescent="0.25">
      <c r="A28" s="2">
        <f>'[7]Precio Diesel R13'!A28</f>
        <v>35096</v>
      </c>
      <c r="B28">
        <f>'[7]Precio Diesel R13'!B28</f>
        <v>1996</v>
      </c>
      <c r="C28">
        <f>'[7]Precio Diesel R13'!C28</f>
        <v>2</v>
      </c>
      <c r="D28">
        <f>'[7]Precio Diesel R13'!D28</f>
        <v>150</v>
      </c>
    </row>
    <row r="29" spans="1:4" x14ac:dyDescent="0.25">
      <c r="A29" s="2">
        <f>'[7]Precio Diesel R13'!A29</f>
        <v>35125</v>
      </c>
      <c r="B29">
        <f>'[7]Precio Diesel R13'!B29</f>
        <v>1996</v>
      </c>
      <c r="C29">
        <f>'[7]Precio Diesel R13'!C29</f>
        <v>3</v>
      </c>
      <c r="D29">
        <f>'[7]Precio Diesel R13'!D29</f>
        <v>148</v>
      </c>
    </row>
    <row r="30" spans="1:4" x14ac:dyDescent="0.25">
      <c r="A30" s="2">
        <f>'[7]Precio Diesel R13'!A30</f>
        <v>35156</v>
      </c>
      <c r="B30">
        <f>'[7]Precio Diesel R13'!B30</f>
        <v>1996</v>
      </c>
      <c r="C30">
        <f>'[7]Precio Diesel R13'!C30</f>
        <v>4</v>
      </c>
      <c r="D30">
        <f>'[7]Precio Diesel R13'!D30</f>
        <v>147.4</v>
      </c>
    </row>
    <row r="31" spans="1:4" x14ac:dyDescent="0.25">
      <c r="A31" s="2">
        <f>'[7]Precio Diesel R13'!A31</f>
        <v>35186</v>
      </c>
      <c r="B31">
        <f>'[7]Precio Diesel R13'!B31</f>
        <v>1996</v>
      </c>
      <c r="C31">
        <f>'[7]Precio Diesel R13'!C31</f>
        <v>5</v>
      </c>
      <c r="D31">
        <f>'[7]Precio Diesel R13'!D31</f>
        <v>150.6</v>
      </c>
    </row>
    <row r="32" spans="1:4" x14ac:dyDescent="0.25">
      <c r="A32" s="2">
        <f>'[7]Precio Diesel R13'!A32</f>
        <v>35217</v>
      </c>
      <c r="B32">
        <f>'[7]Precio Diesel R13'!B32</f>
        <v>1996</v>
      </c>
      <c r="C32">
        <f>'[7]Precio Diesel R13'!C32</f>
        <v>6</v>
      </c>
      <c r="D32">
        <f>'[7]Precio Diesel R13'!D32</f>
        <v>149.19999999999999</v>
      </c>
    </row>
    <row r="33" spans="1:4" x14ac:dyDescent="0.25">
      <c r="A33" s="2">
        <f>'[7]Precio Diesel R13'!A33</f>
        <v>35247</v>
      </c>
      <c r="B33">
        <f>'[7]Precio Diesel R13'!B33</f>
        <v>1996</v>
      </c>
      <c r="C33">
        <f>'[7]Precio Diesel R13'!C33</f>
        <v>7</v>
      </c>
      <c r="D33">
        <f>'[7]Precio Diesel R13'!D33</f>
        <v>141.5</v>
      </c>
    </row>
    <row r="34" spans="1:4" x14ac:dyDescent="0.25">
      <c r="A34" s="2">
        <f>'[7]Precio Diesel R13'!A34</f>
        <v>35278</v>
      </c>
      <c r="B34">
        <f>'[7]Precio Diesel R13'!B34</f>
        <v>1996</v>
      </c>
      <c r="C34">
        <f>'[7]Precio Diesel R13'!C34</f>
        <v>8</v>
      </c>
      <c r="D34">
        <f>'[7]Precio Diesel R13'!D34</f>
        <v>141.30000000000001</v>
      </c>
    </row>
    <row r="35" spans="1:4" x14ac:dyDescent="0.25">
      <c r="A35" s="2">
        <f>'[7]Precio Diesel R13'!A35</f>
        <v>35309</v>
      </c>
      <c r="B35">
        <f>'[7]Precio Diesel R13'!B35</f>
        <v>1996</v>
      </c>
      <c r="C35">
        <f>'[7]Precio Diesel R13'!C35</f>
        <v>9</v>
      </c>
      <c r="D35">
        <f>'[7]Precio Diesel R13'!D35</f>
        <v>146.9</v>
      </c>
    </row>
    <row r="36" spans="1:4" x14ac:dyDescent="0.25">
      <c r="A36" s="2">
        <f>'[7]Precio Diesel R13'!A36</f>
        <v>35339</v>
      </c>
      <c r="B36">
        <f>'[7]Precio Diesel R13'!B36</f>
        <v>1996</v>
      </c>
      <c r="C36">
        <f>'[7]Precio Diesel R13'!C36</f>
        <v>10</v>
      </c>
      <c r="D36">
        <f>'[7]Precio Diesel R13'!D36</f>
        <v>156.80000000000001</v>
      </c>
    </row>
    <row r="37" spans="1:4" x14ac:dyDescent="0.25">
      <c r="A37" s="2">
        <f>'[7]Precio Diesel R13'!A37</f>
        <v>35370</v>
      </c>
      <c r="B37">
        <f>'[7]Precio Diesel R13'!B37</f>
        <v>1996</v>
      </c>
      <c r="C37">
        <f>'[7]Precio Diesel R13'!C37</f>
        <v>11</v>
      </c>
      <c r="D37">
        <f>'[7]Precio Diesel R13'!D37</f>
        <v>156.1163043</v>
      </c>
    </row>
    <row r="38" spans="1:4" x14ac:dyDescent="0.25">
      <c r="A38" s="2">
        <f>'[7]Precio Diesel R13'!A38</f>
        <v>35400</v>
      </c>
      <c r="B38">
        <f>'[7]Precio Diesel R13'!B38</f>
        <v>1996</v>
      </c>
      <c r="C38">
        <f>'[7]Precio Diesel R13'!C38</f>
        <v>12</v>
      </c>
      <c r="D38">
        <f>'[7]Precio Diesel R13'!D38</f>
        <v>155.94</v>
      </c>
    </row>
    <row r="39" spans="1:4" x14ac:dyDescent="0.25">
      <c r="A39" s="2">
        <f>'[7]Precio Diesel R13'!A39</f>
        <v>35431</v>
      </c>
      <c r="B39">
        <f>'[7]Precio Diesel R13'!B39</f>
        <v>1997</v>
      </c>
      <c r="C39">
        <f>'[7]Precio Diesel R13'!C39</f>
        <v>1</v>
      </c>
      <c r="D39">
        <f>'[7]Precio Diesel R13'!D39</f>
        <v>157</v>
      </c>
    </row>
    <row r="40" spans="1:4" x14ac:dyDescent="0.25">
      <c r="A40" s="2">
        <f>'[7]Precio Diesel R13'!A40</f>
        <v>35462</v>
      </c>
      <c r="B40">
        <f>'[7]Precio Diesel R13'!B40</f>
        <v>1997</v>
      </c>
      <c r="C40">
        <f>'[7]Precio Diesel R13'!C40</f>
        <v>2</v>
      </c>
      <c r="D40">
        <f>'[7]Precio Diesel R13'!D40</f>
        <v>157</v>
      </c>
    </row>
    <row r="41" spans="1:4" x14ac:dyDescent="0.25">
      <c r="A41" s="2">
        <f>'[7]Precio Diesel R13'!A41</f>
        <v>35490</v>
      </c>
      <c r="B41">
        <f>'[7]Precio Diesel R13'!B41</f>
        <v>1997</v>
      </c>
      <c r="C41">
        <f>'[7]Precio Diesel R13'!C41</f>
        <v>3</v>
      </c>
      <c r="D41">
        <f>'[7]Precio Diesel R13'!D41</f>
        <v>143</v>
      </c>
    </row>
    <row r="42" spans="1:4" x14ac:dyDescent="0.25">
      <c r="A42" s="2">
        <f>'[7]Precio Diesel R13'!A42</f>
        <v>35521</v>
      </c>
      <c r="B42">
        <f>'[7]Precio Diesel R13'!B42</f>
        <v>1997</v>
      </c>
      <c r="C42">
        <f>'[7]Precio Diesel R13'!C42</f>
        <v>4</v>
      </c>
      <c r="D42">
        <f>'[7]Precio Diesel R13'!D42</f>
        <v>147.4</v>
      </c>
    </row>
    <row r="43" spans="1:4" x14ac:dyDescent="0.25">
      <c r="A43" s="2">
        <f>'[7]Precio Diesel R13'!A43</f>
        <v>35551</v>
      </c>
      <c r="B43">
        <f>'[7]Precio Diesel R13'!B43</f>
        <v>1997</v>
      </c>
      <c r="C43">
        <f>'[7]Precio Diesel R13'!C43</f>
        <v>5</v>
      </c>
      <c r="D43">
        <f>'[7]Precio Diesel R13'!D43</f>
        <v>147.4</v>
      </c>
    </row>
    <row r="44" spans="1:4" x14ac:dyDescent="0.25">
      <c r="A44" s="2">
        <f>'[7]Precio Diesel R13'!A44</f>
        <v>35582</v>
      </c>
      <c r="B44">
        <f>'[7]Precio Diesel R13'!B44</f>
        <v>1997</v>
      </c>
      <c r="C44">
        <f>'[7]Precio Diesel R13'!C44</f>
        <v>6</v>
      </c>
      <c r="D44">
        <f>'[7]Precio Diesel R13'!D44</f>
        <v>147.4</v>
      </c>
    </row>
    <row r="45" spans="1:4" x14ac:dyDescent="0.25">
      <c r="A45" s="2">
        <f>'[7]Precio Diesel R13'!A45</f>
        <v>35612</v>
      </c>
      <c r="B45">
        <f>'[7]Precio Diesel R13'!B45</f>
        <v>1997</v>
      </c>
      <c r="C45">
        <f>'[7]Precio Diesel R13'!C45</f>
        <v>7</v>
      </c>
      <c r="D45">
        <f>'[7]Precio Diesel R13'!D45</f>
        <v>141.34</v>
      </c>
    </row>
    <row r="46" spans="1:4" x14ac:dyDescent="0.25">
      <c r="A46" s="2">
        <f>'[7]Precio Diesel R13'!A46</f>
        <v>35643</v>
      </c>
      <c r="B46">
        <f>'[7]Precio Diesel R13'!B46</f>
        <v>1997</v>
      </c>
      <c r="C46">
        <f>'[7]Precio Diesel R13'!C46</f>
        <v>8</v>
      </c>
      <c r="D46">
        <f>'[7]Precio Diesel R13'!D46</f>
        <v>141.75</v>
      </c>
    </row>
    <row r="47" spans="1:4" x14ac:dyDescent="0.25">
      <c r="A47" s="2">
        <f>'[7]Precio Diesel R13'!A47</f>
        <v>35674</v>
      </c>
      <c r="B47">
        <f>'[7]Precio Diesel R13'!B47</f>
        <v>1997</v>
      </c>
      <c r="C47">
        <f>'[7]Precio Diesel R13'!C47</f>
        <v>9</v>
      </c>
      <c r="D47">
        <f>'[7]Precio Diesel R13'!D47</f>
        <v>144.1</v>
      </c>
    </row>
    <row r="48" spans="1:4" x14ac:dyDescent="0.25">
      <c r="A48" s="2">
        <f>'[7]Precio Diesel R13'!A48</f>
        <v>35704</v>
      </c>
      <c r="B48">
        <f>'[7]Precio Diesel R13'!B48</f>
        <v>1997</v>
      </c>
      <c r="C48">
        <f>'[7]Precio Diesel R13'!C48</f>
        <v>10</v>
      </c>
      <c r="D48">
        <f>'[7]Precio Diesel R13'!D48</f>
        <v>146.44999999999999</v>
      </c>
    </row>
    <row r="49" spans="1:4" x14ac:dyDescent="0.25">
      <c r="A49" s="2">
        <f>'[7]Precio Diesel R13'!A49</f>
        <v>35735</v>
      </c>
      <c r="B49">
        <f>'[7]Precio Diesel R13'!B49</f>
        <v>1997</v>
      </c>
      <c r="C49">
        <f>'[7]Precio Diesel R13'!C49</f>
        <v>11</v>
      </c>
      <c r="D49">
        <f>'[7]Precio Diesel R13'!D49</f>
        <v>154.06</v>
      </c>
    </row>
    <row r="50" spans="1:4" x14ac:dyDescent="0.25">
      <c r="A50" s="2">
        <f>'[7]Precio Diesel R13'!A50</f>
        <v>35765</v>
      </c>
      <c r="B50">
        <f>'[7]Precio Diesel R13'!B50</f>
        <v>1997</v>
      </c>
      <c r="C50">
        <f>'[7]Precio Diesel R13'!C50</f>
        <v>12</v>
      </c>
      <c r="D50">
        <f>'[7]Precio Diesel R13'!D50</f>
        <v>153.49</v>
      </c>
    </row>
    <row r="51" spans="1:4" x14ac:dyDescent="0.25">
      <c r="A51" s="2">
        <f>'[7]Precio Diesel R13'!A51</f>
        <v>35796</v>
      </c>
      <c r="B51">
        <f>'[7]Precio Diesel R13'!B51</f>
        <v>1998</v>
      </c>
      <c r="C51">
        <f>'[7]Precio Diesel R13'!C51</f>
        <v>1</v>
      </c>
      <c r="D51">
        <f>'[7]Precio Diesel R13'!D51</f>
        <v>151.06</v>
      </c>
    </row>
    <row r="52" spans="1:4" x14ac:dyDescent="0.25">
      <c r="A52" s="2">
        <f>'[7]Precio Diesel R13'!A52</f>
        <v>35827</v>
      </c>
      <c r="B52">
        <f>'[7]Precio Diesel R13'!B52</f>
        <v>1998</v>
      </c>
      <c r="C52">
        <f>'[7]Precio Diesel R13'!C52</f>
        <v>2</v>
      </c>
      <c r="D52">
        <f>'[7]Precio Diesel R13'!D52</f>
        <v>147.6</v>
      </c>
    </row>
    <row r="53" spans="1:4" x14ac:dyDescent="0.25">
      <c r="A53" s="2">
        <f>'[7]Precio Diesel R13'!A53</f>
        <v>35855</v>
      </c>
      <c r="B53">
        <f>'[7]Precio Diesel R13'!B53</f>
        <v>1998</v>
      </c>
      <c r="C53">
        <f>'[7]Precio Diesel R13'!C53</f>
        <v>3</v>
      </c>
      <c r="D53">
        <f>'[7]Precio Diesel R13'!D53</f>
        <v>148.02000000000001</v>
      </c>
    </row>
    <row r="54" spans="1:4" x14ac:dyDescent="0.25">
      <c r="A54" s="2">
        <f>'[7]Precio Diesel R13'!A54</f>
        <v>35886</v>
      </c>
      <c r="B54">
        <f>'[7]Precio Diesel R13'!B54</f>
        <v>1998</v>
      </c>
      <c r="C54">
        <f>'[7]Precio Diesel R13'!C54</f>
        <v>4</v>
      </c>
      <c r="D54">
        <f>'[7]Precio Diesel R13'!D54</f>
        <v>144.21</v>
      </c>
    </row>
    <row r="55" spans="1:4" x14ac:dyDescent="0.25">
      <c r="A55" s="2">
        <f>'[7]Precio Diesel R13'!A55</f>
        <v>35916</v>
      </c>
      <c r="B55">
        <f>'[7]Precio Diesel R13'!B55</f>
        <v>1998</v>
      </c>
      <c r="C55">
        <f>'[7]Precio Diesel R13'!C55</f>
        <v>5</v>
      </c>
      <c r="D55">
        <f>'[7]Precio Diesel R13'!D55</f>
        <v>144.13</v>
      </c>
    </row>
    <row r="56" spans="1:4" x14ac:dyDescent="0.25">
      <c r="A56" s="2">
        <f>'[7]Precio Diesel R13'!A56</f>
        <v>35947</v>
      </c>
      <c r="B56">
        <f>'[7]Precio Diesel R13'!B56</f>
        <v>1998</v>
      </c>
      <c r="C56">
        <f>'[7]Precio Diesel R13'!C56</f>
        <v>6</v>
      </c>
      <c r="D56" t="e">
        <f>'[7]Precio Diesel R13'!D56</f>
        <v>#DIV/0!</v>
      </c>
    </row>
    <row r="57" spans="1:4" x14ac:dyDescent="0.25">
      <c r="A57" s="2">
        <f>'[7]Precio Diesel R13'!A57</f>
        <v>35977</v>
      </c>
      <c r="B57">
        <f>'[7]Precio Diesel R13'!B57</f>
        <v>1998</v>
      </c>
      <c r="C57">
        <f>'[7]Precio Diesel R13'!C57</f>
        <v>7</v>
      </c>
      <c r="D57">
        <f>'[7]Precio Diesel R13'!D57</f>
        <v>144.36000000000001</v>
      </c>
    </row>
    <row r="58" spans="1:4" x14ac:dyDescent="0.25">
      <c r="A58" s="2">
        <f>'[7]Precio Diesel R13'!A58</f>
        <v>36008</v>
      </c>
      <c r="B58">
        <f>'[7]Precio Diesel R13'!B58</f>
        <v>1998</v>
      </c>
      <c r="C58">
        <f>'[7]Precio Diesel R13'!C58</f>
        <v>8</v>
      </c>
      <c r="D58">
        <f>'[7]Precio Diesel R13'!D58</f>
        <v>143.9</v>
      </c>
    </row>
    <row r="59" spans="1:4" x14ac:dyDescent="0.25">
      <c r="A59" s="2">
        <f>'[7]Precio Diesel R13'!A59</f>
        <v>36039</v>
      </c>
      <c r="B59">
        <f>'[7]Precio Diesel R13'!B59</f>
        <v>1998</v>
      </c>
      <c r="C59">
        <f>'[7]Precio Diesel R13'!C59</f>
        <v>9</v>
      </c>
      <c r="D59">
        <f>'[7]Precio Diesel R13'!D59</f>
        <v>144.16739129999999</v>
      </c>
    </row>
    <row r="60" spans="1:4" x14ac:dyDescent="0.25">
      <c r="A60" s="2">
        <f>'[7]Precio Diesel R13'!A60</f>
        <v>36069</v>
      </c>
      <c r="B60">
        <f>'[7]Precio Diesel R13'!B60</f>
        <v>1998</v>
      </c>
      <c r="C60">
        <f>'[7]Precio Diesel R13'!C60</f>
        <v>10</v>
      </c>
      <c r="D60">
        <f>'[7]Precio Diesel R13'!D60</f>
        <v>143.4428571</v>
      </c>
    </row>
    <row r="61" spans="1:4" x14ac:dyDescent="0.25">
      <c r="A61" s="2">
        <f>'[7]Precio Diesel R13'!A61</f>
        <v>36100</v>
      </c>
      <c r="B61">
        <f>'[7]Precio Diesel R13'!B61</f>
        <v>1998</v>
      </c>
      <c r="C61">
        <f>'[7]Precio Diesel R13'!C61</f>
        <v>11</v>
      </c>
      <c r="D61">
        <f>'[7]Precio Diesel R13'!D61</f>
        <v>142.5010753</v>
      </c>
    </row>
    <row r="62" spans="1:4" x14ac:dyDescent="0.25">
      <c r="A62" s="2">
        <f>'[7]Precio Diesel R13'!A62</f>
        <v>36130</v>
      </c>
      <c r="B62">
        <f>'[7]Precio Diesel R13'!B62</f>
        <v>1998</v>
      </c>
      <c r="C62">
        <f>'[7]Precio Diesel R13'!C62</f>
        <v>12</v>
      </c>
      <c r="D62">
        <f>'[7]Precio Diesel R13'!D62</f>
        <v>142.09361699999999</v>
      </c>
    </row>
    <row r="63" spans="1:4" x14ac:dyDescent="0.25">
      <c r="A63" s="2">
        <f>'[7]Precio Diesel R13'!A63</f>
        <v>36161</v>
      </c>
      <c r="B63">
        <f>'[7]Precio Diesel R13'!B63</f>
        <v>1999</v>
      </c>
      <c r="C63">
        <f>'[7]Precio Diesel R13'!C63</f>
        <v>1</v>
      </c>
      <c r="D63">
        <f>'[7]Precio Diesel R13'!D63</f>
        <v>139.12150539999999</v>
      </c>
    </row>
    <row r="64" spans="1:4" x14ac:dyDescent="0.25">
      <c r="A64" s="2">
        <f>'[7]Precio Diesel R13'!A64</f>
        <v>36192</v>
      </c>
      <c r="B64">
        <f>'[7]Precio Diesel R13'!B64</f>
        <v>1999</v>
      </c>
      <c r="C64">
        <f>'[7]Precio Diesel R13'!C64</f>
        <v>2</v>
      </c>
      <c r="D64">
        <f>'[7]Precio Diesel R13'!D64</f>
        <v>139.47204300000001</v>
      </c>
    </row>
    <row r="65" spans="1:4" x14ac:dyDescent="0.25">
      <c r="A65" s="2">
        <f>'[7]Precio Diesel R13'!A65</f>
        <v>36220</v>
      </c>
      <c r="B65">
        <f>'[7]Precio Diesel R13'!B65</f>
        <v>1999</v>
      </c>
      <c r="C65">
        <f>'[7]Precio Diesel R13'!C65</f>
        <v>3</v>
      </c>
      <c r="D65">
        <f>'[7]Precio Diesel R13'!D65</f>
        <v>139.3473118</v>
      </c>
    </row>
    <row r="66" spans="1:4" x14ac:dyDescent="0.25">
      <c r="A66" s="2">
        <f>'[7]Precio Diesel R13'!A66</f>
        <v>36251</v>
      </c>
      <c r="B66">
        <f>'[7]Precio Diesel R13'!B66</f>
        <v>1999</v>
      </c>
      <c r="C66">
        <f>'[7]Precio Diesel R13'!C66</f>
        <v>4</v>
      </c>
      <c r="D66">
        <f>'[7]Precio Diesel R13'!D66</f>
        <v>147.172043</v>
      </c>
    </row>
    <row r="67" spans="1:4" x14ac:dyDescent="0.25">
      <c r="A67" s="2">
        <f>'[7]Precio Diesel R13'!A67</f>
        <v>36281</v>
      </c>
      <c r="B67">
        <f>'[7]Precio Diesel R13'!B67</f>
        <v>1999</v>
      </c>
      <c r="C67">
        <f>'[7]Precio Diesel R13'!C67</f>
        <v>5</v>
      </c>
      <c r="D67">
        <f>'[7]Precio Diesel R13'!D67</f>
        <v>148.5382979</v>
      </c>
    </row>
    <row r="68" spans="1:4" x14ac:dyDescent="0.25">
      <c r="A68" s="2">
        <f>'[7]Precio Diesel R13'!A68</f>
        <v>36312</v>
      </c>
      <c r="B68">
        <f>'[7]Precio Diesel R13'!B68</f>
        <v>1999</v>
      </c>
      <c r="C68">
        <f>'[7]Precio Diesel R13'!C68</f>
        <v>6</v>
      </c>
      <c r="D68">
        <f>'[7]Precio Diesel R13'!D68</f>
        <v>150.76489359999999</v>
      </c>
    </row>
    <row r="69" spans="1:4" x14ac:dyDescent="0.25">
      <c r="A69" s="2">
        <f>'[7]Precio Diesel R13'!A69</f>
        <v>36342</v>
      </c>
      <c r="B69">
        <f>'[7]Precio Diesel R13'!B69</f>
        <v>1999</v>
      </c>
      <c r="C69">
        <f>'[7]Precio Diesel R13'!C69</f>
        <v>7</v>
      </c>
      <c r="D69">
        <f>'[7]Precio Diesel R13'!D69</f>
        <v>151.19999999999999</v>
      </c>
    </row>
    <row r="70" spans="1:4" x14ac:dyDescent="0.25">
      <c r="A70" s="2">
        <f>'[7]Precio Diesel R13'!A70</f>
        <v>36373</v>
      </c>
      <c r="B70">
        <f>'[7]Precio Diesel R13'!B70</f>
        <v>1999</v>
      </c>
      <c r="C70">
        <f>'[7]Precio Diesel R13'!C70</f>
        <v>8</v>
      </c>
      <c r="D70">
        <f>'[7]Precio Diesel R13'!D70</f>
        <v>162.18191490000001</v>
      </c>
    </row>
    <row r="71" spans="1:4" x14ac:dyDescent="0.25">
      <c r="A71" s="2">
        <f>'[7]Precio Diesel R13'!A71</f>
        <v>36404</v>
      </c>
      <c r="B71">
        <f>'[7]Precio Diesel R13'!B71</f>
        <v>1999</v>
      </c>
      <c r="C71">
        <f>'[7]Precio Diesel R13'!C71</f>
        <v>9</v>
      </c>
      <c r="D71">
        <f>'[7]Precio Diesel R13'!D71</f>
        <v>159.4</v>
      </c>
    </row>
    <row r="72" spans="1:4" x14ac:dyDescent="0.25">
      <c r="A72" s="2">
        <f>'[7]Precio Diesel R13'!A72</f>
        <v>36434</v>
      </c>
      <c r="B72">
        <f>'[7]Precio Diesel R13'!B72</f>
        <v>1999</v>
      </c>
      <c r="C72">
        <f>'[7]Precio Diesel R13'!C72</f>
        <v>10</v>
      </c>
      <c r="D72">
        <f>'[7]Precio Diesel R13'!D72</f>
        <v>158.8297872</v>
      </c>
    </row>
    <row r="73" spans="1:4" x14ac:dyDescent="0.25">
      <c r="A73" s="2">
        <f>'[7]Precio Diesel R13'!A73</f>
        <v>36465</v>
      </c>
      <c r="B73">
        <f>'[7]Precio Diesel R13'!B73</f>
        <v>1999</v>
      </c>
      <c r="C73">
        <f>'[7]Precio Diesel R13'!C73</f>
        <v>11</v>
      </c>
      <c r="D73">
        <f>'[7]Precio Diesel R13'!D73</f>
        <v>158.52688169999999</v>
      </c>
    </row>
    <row r="74" spans="1:4" x14ac:dyDescent="0.25">
      <c r="A74" s="2">
        <f>'[7]Precio Diesel R13'!A74</f>
        <v>36495</v>
      </c>
      <c r="B74">
        <f>'[7]Precio Diesel R13'!B74</f>
        <v>1999</v>
      </c>
      <c r="C74">
        <f>'[7]Precio Diesel R13'!C74</f>
        <v>12</v>
      </c>
      <c r="D74">
        <f>'[7]Precio Diesel R13'!D74</f>
        <v>158.2739785</v>
      </c>
    </row>
    <row r="75" spans="1:4" x14ac:dyDescent="0.25">
      <c r="A75" s="2">
        <f>'[7]Precio Diesel R13'!A75</f>
        <v>36526</v>
      </c>
      <c r="B75">
        <f>'[7]Precio Diesel R13'!B75</f>
        <v>2000</v>
      </c>
      <c r="C75">
        <f>'[7]Precio Diesel R13'!C75</f>
        <v>1</v>
      </c>
      <c r="D75">
        <f>'[7]Precio Diesel R13'!D75</f>
        <v>158.37</v>
      </c>
    </row>
    <row r="76" spans="1:4" x14ac:dyDescent="0.25">
      <c r="A76" s="2">
        <f>'[7]Precio Diesel R13'!A76</f>
        <v>36557</v>
      </c>
      <c r="B76">
        <f>'[7]Precio Diesel R13'!B76</f>
        <v>2000</v>
      </c>
      <c r="C76">
        <f>'[7]Precio Diesel R13'!C76</f>
        <v>2</v>
      </c>
      <c r="D76">
        <f>'[7]Precio Diesel R13'!D76</f>
        <v>158.13999999999999</v>
      </c>
    </row>
    <row r="77" spans="1:4" x14ac:dyDescent="0.25">
      <c r="A77" s="2">
        <f>'[7]Precio Diesel R13'!A77</f>
        <v>36586</v>
      </c>
      <c r="B77">
        <f>'[7]Precio Diesel R13'!B77</f>
        <v>2000</v>
      </c>
      <c r="C77">
        <f>'[7]Precio Diesel R13'!C77</f>
        <v>3</v>
      </c>
      <c r="D77">
        <f>'[7]Precio Diesel R13'!D77</f>
        <v>182.43</v>
      </c>
    </row>
    <row r="78" spans="1:4" x14ac:dyDescent="0.25">
      <c r="A78" s="2">
        <f>'[7]Precio Diesel R13'!A78</f>
        <v>36617</v>
      </c>
      <c r="B78">
        <f>'[7]Precio Diesel R13'!B78</f>
        <v>2000</v>
      </c>
      <c r="C78">
        <f>'[7]Precio Diesel R13'!C78</f>
        <v>4</v>
      </c>
      <c r="D78">
        <f>'[7]Precio Diesel R13'!D78</f>
        <v>197.75</v>
      </c>
    </row>
    <row r="79" spans="1:4" x14ac:dyDescent="0.25">
      <c r="A79" s="2">
        <f>'[7]Precio Diesel R13'!A79</f>
        <v>36647</v>
      </c>
      <c r="B79">
        <f>'[7]Precio Diesel R13'!B79</f>
        <v>2000</v>
      </c>
      <c r="C79">
        <f>'[7]Precio Diesel R13'!C79</f>
        <v>5</v>
      </c>
      <c r="D79">
        <f>'[7]Precio Diesel R13'!D79</f>
        <v>198.9</v>
      </c>
    </row>
    <row r="80" spans="1:4" x14ac:dyDescent="0.25">
      <c r="A80" s="2">
        <f>'[7]Precio Diesel R13'!A80</f>
        <v>36678</v>
      </c>
      <c r="B80">
        <f>'[7]Precio Diesel R13'!B80</f>
        <v>2000</v>
      </c>
      <c r="C80">
        <f>'[7]Precio Diesel R13'!C80</f>
        <v>6</v>
      </c>
      <c r="D80">
        <f>'[7]Precio Diesel R13'!D80</f>
        <v>199.25</v>
      </c>
    </row>
    <row r="81" spans="1:4" x14ac:dyDescent="0.25">
      <c r="A81" s="2">
        <f>'[7]Precio Diesel R13'!A81</f>
        <v>36708</v>
      </c>
      <c r="B81">
        <f>'[7]Precio Diesel R13'!B81</f>
        <v>2000</v>
      </c>
      <c r="C81">
        <f>'[7]Precio Diesel R13'!C81</f>
        <v>7</v>
      </c>
      <c r="D81">
        <f>'[7]Precio Diesel R13'!D81</f>
        <v>209.68</v>
      </c>
    </row>
    <row r="82" spans="1:4" x14ac:dyDescent="0.25">
      <c r="A82" s="2">
        <f>'[7]Precio Diesel R13'!A82</f>
        <v>36739</v>
      </c>
      <c r="B82">
        <f>'[7]Precio Diesel R13'!B82</f>
        <v>2000</v>
      </c>
      <c r="C82">
        <f>'[7]Precio Diesel R13'!C82</f>
        <v>8</v>
      </c>
      <c r="D82">
        <f>'[7]Precio Diesel R13'!D82</f>
        <v>214.83</v>
      </c>
    </row>
    <row r="83" spans="1:4" x14ac:dyDescent="0.25">
      <c r="A83" s="2">
        <f>'[7]Precio Diesel R13'!A83</f>
        <v>36770</v>
      </c>
      <c r="B83">
        <f>'[7]Precio Diesel R13'!B83</f>
        <v>2000</v>
      </c>
      <c r="C83">
        <f>'[7]Precio Diesel R13'!C83</f>
        <v>9</v>
      </c>
      <c r="D83">
        <f>'[7]Precio Diesel R13'!D83</f>
        <v>237.94</v>
      </c>
    </row>
    <row r="84" spans="1:4" x14ac:dyDescent="0.25">
      <c r="A84" s="2">
        <f>'[7]Precio Diesel R13'!A84</f>
        <v>36800</v>
      </c>
      <c r="B84">
        <f>'[7]Precio Diesel R13'!B84</f>
        <v>2000</v>
      </c>
      <c r="C84">
        <f>'[7]Precio Diesel R13'!C84</f>
        <v>10</v>
      </c>
      <c r="D84">
        <f>'[7]Precio Diesel R13'!D84</f>
        <v>261.55</v>
      </c>
    </row>
    <row r="85" spans="1:4" x14ac:dyDescent="0.25">
      <c r="A85" s="2">
        <f>'[7]Precio Diesel R13'!A85</f>
        <v>36831</v>
      </c>
      <c r="B85">
        <f>'[7]Precio Diesel R13'!B85</f>
        <v>2000</v>
      </c>
      <c r="C85">
        <f>'[7]Precio Diesel R13'!C85</f>
        <v>11</v>
      </c>
      <c r="D85">
        <f>'[7]Precio Diesel R13'!D85</f>
        <v>262.24</v>
      </c>
    </row>
    <row r="86" spans="1:4" x14ac:dyDescent="0.25">
      <c r="A86" s="2">
        <f>'[7]Precio Diesel R13'!A86</f>
        <v>36861</v>
      </c>
      <c r="B86">
        <f>'[7]Precio Diesel R13'!B86</f>
        <v>2000</v>
      </c>
      <c r="C86">
        <f>'[7]Precio Diesel R13'!C86</f>
        <v>12</v>
      </c>
      <c r="D86">
        <f>'[7]Precio Diesel R13'!D86</f>
        <v>269.85000000000002</v>
      </c>
    </row>
    <row r="87" spans="1:4" x14ac:dyDescent="0.25">
      <c r="A87" s="2">
        <f>'[7]Precio Diesel R13'!A87</f>
        <v>36892</v>
      </c>
      <c r="B87">
        <f>'[7]Precio Diesel R13'!B87</f>
        <v>2001</v>
      </c>
      <c r="C87">
        <f>'[7]Precio Diesel R13'!C87</f>
        <v>1</v>
      </c>
      <c r="D87">
        <f>'[7]Precio Diesel R13'!D87</f>
        <v>251.53</v>
      </c>
    </row>
    <row r="88" spans="1:4" x14ac:dyDescent="0.25">
      <c r="A88" s="2">
        <f>'[7]Precio Diesel R13'!A88</f>
        <v>36923</v>
      </c>
      <c r="B88">
        <f>'[7]Precio Diesel R13'!B88</f>
        <v>2001</v>
      </c>
      <c r="C88">
        <f>'[7]Precio Diesel R13'!C88</f>
        <v>2</v>
      </c>
      <c r="D88">
        <f>'[7]Precio Diesel R13'!D88</f>
        <v>258.56</v>
      </c>
    </row>
    <row r="89" spans="1:4" x14ac:dyDescent="0.25">
      <c r="A89" s="2">
        <f>'[7]Precio Diesel R13'!A89</f>
        <v>36951</v>
      </c>
      <c r="B89">
        <f>'[7]Precio Diesel R13'!B89</f>
        <v>2001</v>
      </c>
      <c r="C89">
        <f>'[7]Precio Diesel R13'!C89</f>
        <v>3</v>
      </c>
      <c r="D89">
        <f>'[7]Precio Diesel R13'!D89</f>
        <v>236.63</v>
      </c>
    </row>
    <row r="90" spans="1:4" x14ac:dyDescent="0.25">
      <c r="A90" s="2">
        <f>'[7]Precio Diesel R13'!A90</f>
        <v>36982</v>
      </c>
      <c r="B90">
        <f>'[7]Precio Diesel R13'!B90</f>
        <v>2001</v>
      </c>
      <c r="C90">
        <f>'[7]Precio Diesel R13'!C90</f>
        <v>4</v>
      </c>
      <c r="D90">
        <f>'[7]Precio Diesel R13'!D90</f>
        <v>233</v>
      </c>
    </row>
    <row r="91" spans="1:4" x14ac:dyDescent="0.25">
      <c r="A91" s="2">
        <f>'[7]Precio Diesel R13'!A91</f>
        <v>37012</v>
      </c>
      <c r="B91">
        <f>'[7]Precio Diesel R13'!B91</f>
        <v>2001</v>
      </c>
      <c r="C91">
        <f>'[7]Precio Diesel R13'!C91</f>
        <v>5</v>
      </c>
      <c r="D91">
        <f>'[7]Precio Diesel R13'!D91</f>
        <v>251.1</v>
      </c>
    </row>
    <row r="92" spans="1:4" x14ac:dyDescent="0.25">
      <c r="A92" s="2">
        <f>'[7]Precio Diesel R13'!A92</f>
        <v>37043</v>
      </c>
      <c r="B92">
        <f>'[7]Precio Diesel R13'!B92</f>
        <v>2001</v>
      </c>
      <c r="C92">
        <f>'[7]Precio Diesel R13'!C92</f>
        <v>6</v>
      </c>
      <c r="D92">
        <f>'[7]Precio Diesel R13'!D92</f>
        <v>254.19</v>
      </c>
    </row>
    <row r="93" spans="1:4" x14ac:dyDescent="0.25">
      <c r="A93" s="2">
        <f>'[7]Precio Diesel R13'!A93</f>
        <v>37073</v>
      </c>
      <c r="B93">
        <f>'[7]Precio Diesel R13'!B93</f>
        <v>2001</v>
      </c>
      <c r="C93">
        <f>'[7]Precio Diesel R13'!C93</f>
        <v>7</v>
      </c>
      <c r="D93">
        <f>'[7]Precio Diesel R13'!D93</f>
        <v>250.54</v>
      </c>
    </row>
    <row r="94" spans="1:4" x14ac:dyDescent="0.25">
      <c r="A94" s="2">
        <f>'[7]Precio Diesel R13'!A94</f>
        <v>37104</v>
      </c>
      <c r="B94">
        <f>'[7]Precio Diesel R13'!B94</f>
        <v>2001</v>
      </c>
      <c r="C94">
        <f>'[7]Precio Diesel R13'!C94</f>
        <v>8</v>
      </c>
      <c r="D94">
        <f>'[7]Precio Diesel R13'!D94</f>
        <v>250.31</v>
      </c>
    </row>
    <row r="95" spans="1:4" x14ac:dyDescent="0.25">
      <c r="A95" s="2">
        <f>'[7]Precio Diesel R13'!A95</f>
        <v>37135</v>
      </c>
      <c r="B95">
        <f>'[7]Precio Diesel R13'!B95</f>
        <v>2001</v>
      </c>
      <c r="C95">
        <f>'[7]Precio Diesel R13'!C95</f>
        <v>9</v>
      </c>
      <c r="D95">
        <f>'[7]Precio Diesel R13'!D95</f>
        <v>256.7</v>
      </c>
    </row>
    <row r="96" spans="1:4" x14ac:dyDescent="0.25">
      <c r="A96" s="2">
        <f>'[7]Precio Diesel R13'!A96</f>
        <v>37165</v>
      </c>
      <c r="B96">
        <f>'[7]Precio Diesel R13'!B96</f>
        <v>2001</v>
      </c>
      <c r="C96">
        <f>'[7]Precio Diesel R13'!C96</f>
        <v>10</v>
      </c>
      <c r="D96">
        <f>'[7]Precio Diesel R13'!D96</f>
        <v>265.77999999999997</v>
      </c>
    </row>
    <row r="97" spans="1:4" x14ac:dyDescent="0.25">
      <c r="A97" s="2">
        <f>'[7]Precio Diesel R13'!A97</f>
        <v>37196</v>
      </c>
      <c r="B97">
        <f>'[7]Precio Diesel R13'!B97</f>
        <v>2001</v>
      </c>
      <c r="C97">
        <f>'[7]Precio Diesel R13'!C97</f>
        <v>11</v>
      </c>
      <c r="D97">
        <f>'[7]Precio Diesel R13'!D97</f>
        <v>245.21</v>
      </c>
    </row>
    <row r="98" spans="1:4" x14ac:dyDescent="0.25">
      <c r="A98" s="2">
        <f>'[7]Precio Diesel R13'!A98</f>
        <v>37226</v>
      </c>
      <c r="B98">
        <f>'[7]Precio Diesel R13'!B98</f>
        <v>2001</v>
      </c>
      <c r="C98">
        <f>'[7]Precio Diesel R13'!C98</f>
        <v>12</v>
      </c>
      <c r="D98">
        <f>'[7]Precio Diesel R13'!D98</f>
        <v>229.58</v>
      </c>
    </row>
    <row r="99" spans="1:4" x14ac:dyDescent="0.25">
      <c r="A99" s="2">
        <f>'[7]Precio Diesel R13'!A99</f>
        <v>37257</v>
      </c>
      <c r="B99">
        <f>'[7]Precio Diesel R13'!B99</f>
        <v>2002</v>
      </c>
      <c r="C99">
        <f>'[7]Precio Diesel R13'!C99</f>
        <v>1</v>
      </c>
      <c r="D99">
        <f>'[7]Precio Diesel R13'!D99</f>
        <v>229.58</v>
      </c>
    </row>
    <row r="100" spans="1:4" x14ac:dyDescent="0.25">
      <c r="A100" s="2">
        <f>'[7]Precio Diesel R13'!A100</f>
        <v>37288</v>
      </c>
      <c r="B100">
        <f>'[7]Precio Diesel R13'!B100</f>
        <v>2002</v>
      </c>
      <c r="C100">
        <f>'[7]Precio Diesel R13'!C100</f>
        <v>2</v>
      </c>
      <c r="D100">
        <f>'[7]Precio Diesel R13'!D100</f>
        <v>222.12</v>
      </c>
    </row>
    <row r="101" spans="1:4" x14ac:dyDescent="0.25">
      <c r="A101" s="2">
        <f>'[7]Precio Diesel R13'!A101</f>
        <v>37316</v>
      </c>
      <c r="B101">
        <f>'[7]Precio Diesel R13'!B101</f>
        <v>2002</v>
      </c>
      <c r="C101">
        <f>'[7]Precio Diesel R13'!C101</f>
        <v>3</v>
      </c>
      <c r="D101">
        <f>'[7]Precio Diesel R13'!D101</f>
        <v>221.63</v>
      </c>
    </row>
    <row r="102" spans="1:4" x14ac:dyDescent="0.25">
      <c r="A102" s="2">
        <f>'[7]Precio Diesel R13'!A102</f>
        <v>37347</v>
      </c>
      <c r="B102">
        <f>'[7]Precio Diesel R13'!B102</f>
        <v>2002</v>
      </c>
      <c r="C102">
        <f>'[7]Precio Diesel R13'!C102</f>
        <v>4</v>
      </c>
      <c r="D102">
        <f>'[7]Precio Diesel R13'!D102</f>
        <v>237.5</v>
      </c>
    </row>
    <row r="103" spans="1:4" x14ac:dyDescent="0.25">
      <c r="A103" s="2">
        <f>'[7]Precio Diesel R13'!A103</f>
        <v>37377</v>
      </c>
      <c r="B103">
        <f>'[7]Precio Diesel R13'!B103</f>
        <v>2002</v>
      </c>
      <c r="C103">
        <f>'[7]Precio Diesel R13'!C103</f>
        <v>5</v>
      </c>
      <c r="D103">
        <f>'[7]Precio Diesel R13'!D103</f>
        <v>233.89</v>
      </c>
    </row>
    <row r="104" spans="1:4" x14ac:dyDescent="0.25">
      <c r="A104" s="2">
        <f>'[7]Precio Diesel R13'!A104</f>
        <v>37408</v>
      </c>
      <c r="B104">
        <f>'[7]Precio Diesel R13'!B104</f>
        <v>2002</v>
      </c>
      <c r="C104">
        <f>'[7]Precio Diesel R13'!C104</f>
        <v>6</v>
      </c>
      <c r="D104">
        <f>'[7]Precio Diesel R13'!D104</f>
        <v>227.72</v>
      </c>
    </row>
    <row r="105" spans="1:4" x14ac:dyDescent="0.25">
      <c r="A105" s="2">
        <f>'[7]Precio Diesel R13'!A105</f>
        <v>37438</v>
      </c>
      <c r="B105">
        <f>'[7]Precio Diesel R13'!B105</f>
        <v>2002</v>
      </c>
      <c r="C105">
        <f>'[7]Precio Diesel R13'!C105</f>
        <v>7</v>
      </c>
      <c r="D105">
        <f>'[7]Precio Diesel R13'!D105</f>
        <v>244.28</v>
      </c>
    </row>
    <row r="106" spans="1:4" x14ac:dyDescent="0.25">
      <c r="A106" s="2">
        <f>'[7]Precio Diesel R13'!A106</f>
        <v>37469</v>
      </c>
      <c r="B106">
        <f>'[7]Precio Diesel R13'!B106</f>
        <v>2002</v>
      </c>
      <c r="C106">
        <f>'[7]Precio Diesel R13'!C106</f>
        <v>8</v>
      </c>
      <c r="D106">
        <f>'[7]Precio Diesel R13'!D106</f>
        <v>258.60000000000002</v>
      </c>
    </row>
    <row r="107" spans="1:4" x14ac:dyDescent="0.25">
      <c r="A107" s="2">
        <f>'[7]Precio Diesel R13'!A107</f>
        <v>37500</v>
      </c>
      <c r="B107">
        <f>'[7]Precio Diesel R13'!B107</f>
        <v>2002</v>
      </c>
      <c r="C107">
        <f>'[7]Precio Diesel R13'!C107</f>
        <v>9</v>
      </c>
      <c r="D107">
        <f>'[7]Precio Diesel R13'!D107</f>
        <v>272.89999999999998</v>
      </c>
    </row>
    <row r="108" spans="1:4" x14ac:dyDescent="0.25">
      <c r="A108" s="2">
        <f>'[7]Precio Diesel R13'!A108</f>
        <v>37530</v>
      </c>
      <c r="B108">
        <f>'[7]Precio Diesel R13'!B108</f>
        <v>2002</v>
      </c>
      <c r="C108">
        <f>'[7]Precio Diesel R13'!C108</f>
        <v>10</v>
      </c>
      <c r="D108">
        <f>'[7]Precio Diesel R13'!D108</f>
        <v>290.02999999999997</v>
      </c>
    </row>
    <row r="109" spans="1:4" x14ac:dyDescent="0.25">
      <c r="A109" s="2">
        <f>'[7]Precio Diesel R13'!A109</f>
        <v>37561</v>
      </c>
      <c r="B109">
        <f>'[7]Precio Diesel R13'!B109</f>
        <v>2002</v>
      </c>
      <c r="C109">
        <f>'[7]Precio Diesel R13'!C109</f>
        <v>11</v>
      </c>
      <c r="D109">
        <f>'[7]Precio Diesel R13'!D109</f>
        <v>285.2</v>
      </c>
    </row>
    <row r="110" spans="1:4" x14ac:dyDescent="0.25">
      <c r="A110" s="2">
        <f>'[7]Precio Diesel R13'!A110</f>
        <v>37591</v>
      </c>
      <c r="B110">
        <f>'[7]Precio Diesel R13'!B110</f>
        <v>2002</v>
      </c>
      <c r="C110">
        <f>'[7]Precio Diesel R13'!C110</f>
        <v>12</v>
      </c>
      <c r="D110">
        <f>'[7]Precio Diesel R13'!D110</f>
        <v>274.08999999999997</v>
      </c>
    </row>
    <row r="111" spans="1:4" x14ac:dyDescent="0.25">
      <c r="A111" s="2">
        <f>'[7]Precio Diesel R13'!A111</f>
        <v>37622</v>
      </c>
      <c r="B111">
        <f>'[7]Precio Diesel R13'!B111</f>
        <v>2003</v>
      </c>
      <c r="C111">
        <f>'[7]Precio Diesel R13'!C111</f>
        <v>1</v>
      </c>
      <c r="D111">
        <f>'[7]Precio Diesel R13'!D111</f>
        <v>300.60000000000002</v>
      </c>
    </row>
    <row r="112" spans="1:4" x14ac:dyDescent="0.25">
      <c r="A112" s="2">
        <f>'[7]Precio Diesel R13'!A112</f>
        <v>37653</v>
      </c>
      <c r="B112">
        <f>'[7]Precio Diesel R13'!B112</f>
        <v>2003</v>
      </c>
      <c r="C112">
        <f>'[7]Precio Diesel R13'!C112</f>
        <v>2</v>
      </c>
      <c r="D112">
        <f>'[7]Precio Diesel R13'!D112</f>
        <v>324.64999999999998</v>
      </c>
    </row>
    <row r="113" spans="1:4" x14ac:dyDescent="0.25">
      <c r="A113" s="2">
        <f>'[7]Precio Diesel R13'!A113</f>
        <v>37681</v>
      </c>
      <c r="B113">
        <f>'[7]Precio Diesel R13'!B113</f>
        <v>2003</v>
      </c>
      <c r="C113">
        <f>'[7]Precio Diesel R13'!C113</f>
        <v>3</v>
      </c>
      <c r="D113">
        <f>'[7]Precio Diesel R13'!D113</f>
        <v>371.9</v>
      </c>
    </row>
    <row r="114" spans="1:4" x14ac:dyDescent="0.25">
      <c r="A114" s="2">
        <f>'[7]Precio Diesel R13'!A114</f>
        <v>37712</v>
      </c>
      <c r="B114">
        <f>'[7]Precio Diesel R13'!B114</f>
        <v>2003</v>
      </c>
      <c r="C114">
        <f>'[7]Precio Diesel R13'!C114</f>
        <v>4</v>
      </c>
      <c r="D114">
        <f>'[7]Precio Diesel R13'!D114</f>
        <v>304.05</v>
      </c>
    </row>
    <row r="115" spans="1:4" x14ac:dyDescent="0.25">
      <c r="A115" s="2">
        <f>'[7]Precio Diesel R13'!A115</f>
        <v>37742</v>
      </c>
      <c r="B115">
        <f>'[7]Precio Diesel R13'!B115</f>
        <v>2003</v>
      </c>
      <c r="C115">
        <f>'[7]Precio Diesel R13'!C115</f>
        <v>5</v>
      </c>
      <c r="D115">
        <f>'[7]Precio Diesel R13'!D115</f>
        <v>285.04000000000002</v>
      </c>
    </row>
    <row r="116" spans="1:4" x14ac:dyDescent="0.25">
      <c r="A116" s="2">
        <f>'[7]Precio Diesel R13'!A116</f>
        <v>37773</v>
      </c>
      <c r="B116">
        <f>'[7]Precio Diesel R13'!B116</f>
        <v>2003</v>
      </c>
      <c r="C116">
        <f>'[7]Precio Diesel R13'!C116</f>
        <v>6</v>
      </c>
      <c r="D116">
        <f>'[7]Precio Diesel R13'!D116</f>
        <v>285.95999999999998</v>
      </c>
    </row>
    <row r="117" spans="1:4" x14ac:dyDescent="0.25">
      <c r="A117" s="2">
        <f>'[7]Precio Diesel R13'!A117</f>
        <v>37803</v>
      </c>
      <c r="B117">
        <f>'[7]Precio Diesel R13'!B117</f>
        <v>2003</v>
      </c>
      <c r="C117">
        <f>'[7]Precio Diesel R13'!C117</f>
        <v>7</v>
      </c>
      <c r="D117">
        <f>'[7]Precio Diesel R13'!D117</f>
        <v>282.81</v>
      </c>
    </row>
    <row r="118" spans="1:4" x14ac:dyDescent="0.25">
      <c r="A118" s="2">
        <f>'[7]Precio Diesel R13'!A118</f>
        <v>37834</v>
      </c>
      <c r="B118">
        <f>'[7]Precio Diesel R13'!B118</f>
        <v>2003</v>
      </c>
      <c r="C118">
        <f>'[7]Precio Diesel R13'!C118</f>
        <v>8</v>
      </c>
      <c r="D118">
        <f>'[7]Precio Diesel R13'!D118</f>
        <v>296.14</v>
      </c>
    </row>
    <row r="119" spans="1:4" x14ac:dyDescent="0.25">
      <c r="A119" s="2">
        <f>'[7]Precio Diesel R13'!A119</f>
        <v>37865</v>
      </c>
      <c r="B119">
        <f>'[7]Precio Diesel R13'!B119</f>
        <v>2003</v>
      </c>
      <c r="C119">
        <f>'[7]Precio Diesel R13'!C119</f>
        <v>9</v>
      </c>
      <c r="D119">
        <f>'[7]Precio Diesel R13'!D119</f>
        <v>302.97000000000003</v>
      </c>
    </row>
    <row r="120" spans="1:4" x14ac:dyDescent="0.25">
      <c r="A120" s="2">
        <f>'[7]Precio Diesel R13'!A120</f>
        <v>37895</v>
      </c>
      <c r="B120">
        <f>'[7]Precio Diesel R13'!B120</f>
        <v>2003</v>
      </c>
      <c r="C120">
        <f>'[7]Precio Diesel R13'!C120</f>
        <v>10</v>
      </c>
      <c r="D120">
        <f>'[7]Precio Diesel R13'!D120</f>
        <v>270.38</v>
      </c>
    </row>
    <row r="121" spans="1:4" x14ac:dyDescent="0.25">
      <c r="A121" s="2">
        <f>'[7]Precio Diesel R13'!A121</f>
        <v>37926</v>
      </c>
      <c r="B121">
        <f>'[7]Precio Diesel R13'!B121</f>
        <v>2003</v>
      </c>
      <c r="C121">
        <f>'[7]Precio Diesel R13'!C121</f>
        <v>11</v>
      </c>
      <c r="D121">
        <f>'[7]Precio Diesel R13'!D121</f>
        <v>276</v>
      </c>
    </row>
    <row r="122" spans="1:4" x14ac:dyDescent="0.25">
      <c r="A122" s="2">
        <f>'[7]Precio Diesel R13'!A122</f>
        <v>37956</v>
      </c>
      <c r="B122">
        <f>'[7]Precio Diesel R13'!B122</f>
        <v>2003</v>
      </c>
      <c r="C122">
        <f>'[7]Precio Diesel R13'!C122</f>
        <v>12</v>
      </c>
      <c r="D122">
        <f>'[7]Precio Diesel R13'!D122</f>
        <v>283.41000000000003</v>
      </c>
    </row>
    <row r="123" spans="1:4" x14ac:dyDescent="0.25">
      <c r="A123" s="2">
        <f>'[7]Precio Diesel R13'!A123</f>
        <v>37987</v>
      </c>
      <c r="B123">
        <f>'[7]Precio Diesel R13'!B123</f>
        <v>2004</v>
      </c>
      <c r="C123">
        <f>'[7]Precio Diesel R13'!C123</f>
        <v>1</v>
      </c>
      <c r="D123">
        <f>'[7]Precio Diesel R13'!D123</f>
        <v>274.14</v>
      </c>
    </row>
    <row r="124" spans="1:4" x14ac:dyDescent="0.25">
      <c r="A124" s="2">
        <f>'[7]Precio Diesel R13'!A124</f>
        <v>38018</v>
      </c>
      <c r="B124">
        <f>'[7]Precio Diesel R13'!B124</f>
        <v>2004</v>
      </c>
      <c r="C124">
        <f>'[7]Precio Diesel R13'!C124</f>
        <v>2</v>
      </c>
      <c r="D124">
        <f>'[7]Precio Diesel R13'!D124</f>
        <v>301.56</v>
      </c>
    </row>
    <row r="125" spans="1:4" x14ac:dyDescent="0.25">
      <c r="A125" s="2">
        <f>'[7]Precio Diesel R13'!A125</f>
        <v>38047</v>
      </c>
      <c r="B125">
        <f>'[7]Precio Diesel R13'!B125</f>
        <v>2004</v>
      </c>
      <c r="C125">
        <f>'[7]Precio Diesel R13'!C125</f>
        <v>3</v>
      </c>
      <c r="D125">
        <f>'[7]Precio Diesel R13'!D125</f>
        <v>275.93</v>
      </c>
    </row>
    <row r="126" spans="1:4" x14ac:dyDescent="0.25">
      <c r="A126" s="2">
        <f>'[7]Precio Diesel R13'!A126</f>
        <v>38078</v>
      </c>
      <c r="B126">
        <f>'[7]Precio Diesel R13'!B126</f>
        <v>2004</v>
      </c>
      <c r="C126">
        <f>'[7]Precio Diesel R13'!C126</f>
        <v>4</v>
      </c>
      <c r="D126">
        <f>'[7]Precio Diesel R13'!D126</f>
        <v>291.06</v>
      </c>
    </row>
    <row r="127" spans="1:4" x14ac:dyDescent="0.25">
      <c r="A127" s="2">
        <f>'[7]Precio Diesel R13'!A127</f>
        <v>38108</v>
      </c>
      <c r="B127">
        <f>'[7]Precio Diesel R13'!B127</f>
        <v>2004</v>
      </c>
      <c r="C127">
        <f>'[7]Precio Diesel R13'!C127</f>
        <v>5</v>
      </c>
      <c r="D127">
        <f>'[7]Precio Diesel R13'!D127</f>
        <v>305.69</v>
      </c>
    </row>
    <row r="128" spans="1:4" x14ac:dyDescent="0.25">
      <c r="A128" s="2">
        <f>'[7]Precio Diesel R13'!A128</f>
        <v>38139</v>
      </c>
      <c r="B128">
        <f>'[7]Precio Diesel R13'!B128</f>
        <v>2004</v>
      </c>
      <c r="C128">
        <f>'[7]Precio Diesel R13'!C128</f>
        <v>6</v>
      </c>
      <c r="D128">
        <f>'[7]Precio Diesel R13'!D128</f>
        <v>332</v>
      </c>
    </row>
    <row r="129" spans="1:4" x14ac:dyDescent="0.25">
      <c r="A129" s="2">
        <f>'[7]Precio Diesel R13'!A129</f>
        <v>38169</v>
      </c>
      <c r="B129">
        <f>'[7]Precio Diesel R13'!B129</f>
        <v>2004</v>
      </c>
      <c r="C129">
        <f>'[7]Precio Diesel R13'!C129</f>
        <v>7</v>
      </c>
      <c r="D129">
        <f>'[7]Precio Diesel R13'!D129</f>
        <v>325.64999999999998</v>
      </c>
    </row>
    <row r="130" spans="1:4" x14ac:dyDescent="0.25">
      <c r="A130" s="2">
        <f>'[7]Precio Diesel R13'!A130</f>
        <v>38200</v>
      </c>
      <c r="B130">
        <f>'[7]Precio Diesel R13'!B130</f>
        <v>2004</v>
      </c>
      <c r="C130">
        <f>'[7]Precio Diesel R13'!C130</f>
        <v>8</v>
      </c>
      <c r="D130">
        <f>'[7]Precio Diesel R13'!D130</f>
        <v>345.85</v>
      </c>
    </row>
    <row r="131" spans="1:4" x14ac:dyDescent="0.25">
      <c r="A131" s="2">
        <f>'[7]Precio Diesel R13'!A131</f>
        <v>38231</v>
      </c>
      <c r="B131">
        <f>'[7]Precio Diesel R13'!B131</f>
        <v>2004</v>
      </c>
      <c r="C131">
        <f>'[7]Precio Diesel R13'!C131</f>
        <v>9</v>
      </c>
      <c r="D131">
        <f>'[7]Precio Diesel R13'!D131</f>
        <v>363.98</v>
      </c>
    </row>
    <row r="132" spans="1:4" x14ac:dyDescent="0.25">
      <c r="A132" s="2">
        <f>'[7]Precio Diesel R13'!A132</f>
        <v>38261</v>
      </c>
      <c r="B132">
        <f>'[7]Precio Diesel R13'!B132</f>
        <v>2004</v>
      </c>
      <c r="C132">
        <f>'[7]Precio Diesel R13'!C132</f>
        <v>10</v>
      </c>
      <c r="D132">
        <f>'[7]Precio Diesel R13'!D132</f>
        <v>384.23</v>
      </c>
    </row>
    <row r="133" spans="1:4" x14ac:dyDescent="0.25">
      <c r="A133" s="2">
        <f>'[7]Precio Diesel R13'!A133</f>
        <v>38292</v>
      </c>
      <c r="B133">
        <f>'[7]Precio Diesel R13'!B133</f>
        <v>2004</v>
      </c>
      <c r="C133">
        <f>'[7]Precio Diesel R13'!C133</f>
        <v>11</v>
      </c>
      <c r="D133">
        <f>'[7]Precio Diesel R13'!D133</f>
        <v>428.48</v>
      </c>
    </row>
    <row r="134" spans="1:4" x14ac:dyDescent="0.25">
      <c r="A134" s="2">
        <f>'[7]Precio Diesel R13'!A134</f>
        <v>38322</v>
      </c>
      <c r="B134">
        <f>'[7]Precio Diesel R13'!B134</f>
        <v>2004</v>
      </c>
      <c r="C134">
        <f>'[7]Precio Diesel R13'!C134</f>
        <v>12</v>
      </c>
      <c r="D134">
        <f>'[7]Precio Diesel R13'!D134</f>
        <v>375.74</v>
      </c>
    </row>
    <row r="135" spans="1:4" x14ac:dyDescent="0.25">
      <c r="A135" s="2">
        <f>'[7]Precio Diesel R13'!A135</f>
        <v>38353</v>
      </c>
      <c r="B135">
        <f>'[7]Precio Diesel R13'!B135</f>
        <v>2005</v>
      </c>
      <c r="C135">
        <f>'[7]Precio Diesel R13'!C135</f>
        <v>1</v>
      </c>
      <c r="D135">
        <f>'[7]Precio Diesel R13'!D135</f>
        <v>353.5</v>
      </c>
    </row>
    <row r="136" spans="1:4" x14ac:dyDescent="0.25">
      <c r="A136" s="2">
        <f>'[7]Precio Diesel R13'!A136</f>
        <v>38384</v>
      </c>
      <c r="B136">
        <f>'[7]Precio Diesel R13'!B136</f>
        <v>2005</v>
      </c>
      <c r="C136">
        <f>'[7]Precio Diesel R13'!C136</f>
        <v>2</v>
      </c>
      <c r="D136">
        <f>'[7]Precio Diesel R13'!D136</f>
        <v>370</v>
      </c>
    </row>
    <row r="137" spans="1:4" x14ac:dyDescent="0.25">
      <c r="A137" s="2">
        <f>'[7]Precio Diesel R13'!A137</f>
        <v>38412</v>
      </c>
      <c r="B137">
        <f>'[7]Precio Diesel R13'!B137</f>
        <v>2005</v>
      </c>
      <c r="C137">
        <f>'[7]Precio Diesel R13'!C137</f>
        <v>3</v>
      </c>
      <c r="D137">
        <f>'[7]Precio Diesel R13'!D137</f>
        <v>357.33</v>
      </c>
    </row>
    <row r="138" spans="1:4" x14ac:dyDescent="0.25">
      <c r="A138" s="2">
        <f>'[7]Precio Diesel R13'!A138</f>
        <v>38443</v>
      </c>
      <c r="B138">
        <f>'[7]Precio Diesel R13'!B138</f>
        <v>2005</v>
      </c>
      <c r="C138">
        <f>'[7]Precio Diesel R13'!C138</f>
        <v>4</v>
      </c>
      <c r="D138">
        <f>'[7]Precio Diesel R13'!D138</f>
        <v>415.47</v>
      </c>
    </row>
    <row r="139" spans="1:4" x14ac:dyDescent="0.25">
      <c r="A139" s="2">
        <f>'[7]Precio Diesel R13'!A139</f>
        <v>38473</v>
      </c>
      <c r="B139">
        <f>'[7]Precio Diesel R13'!B139</f>
        <v>2005</v>
      </c>
      <c r="C139">
        <f>'[7]Precio Diesel R13'!C139</f>
        <v>5</v>
      </c>
      <c r="D139">
        <f>'[7]Precio Diesel R13'!D139</f>
        <v>402.97</v>
      </c>
    </row>
    <row r="140" spans="1:4" x14ac:dyDescent="0.25">
      <c r="A140" s="2">
        <f>'[7]Precio Diesel R13'!A140</f>
        <v>38504</v>
      </c>
      <c r="B140">
        <f>'[7]Precio Diesel R13'!B140</f>
        <v>2005</v>
      </c>
      <c r="C140">
        <f>'[7]Precio Diesel R13'!C140</f>
        <v>6</v>
      </c>
      <c r="D140">
        <f>'[7]Precio Diesel R13'!D140</f>
        <v>378.94</v>
      </c>
    </row>
    <row r="141" spans="1:4" x14ac:dyDescent="0.25">
      <c r="A141" s="2">
        <f>'[7]Precio Diesel R13'!A141</f>
        <v>38534</v>
      </c>
      <c r="B141">
        <f>'[7]Precio Diesel R13'!B141</f>
        <v>2005</v>
      </c>
      <c r="C141">
        <f>'[7]Precio Diesel R13'!C141</f>
        <v>7</v>
      </c>
      <c r="D141">
        <f>'[7]Precio Diesel R13'!D141</f>
        <v>417.11</v>
      </c>
    </row>
    <row r="142" spans="1:4" x14ac:dyDescent="0.25">
      <c r="A142" s="2">
        <f>'[7]Precio Diesel R13'!A142</f>
        <v>38565</v>
      </c>
      <c r="B142">
        <f>'[7]Precio Diesel R13'!B142</f>
        <v>2005</v>
      </c>
      <c r="C142">
        <f>'[7]Precio Diesel R13'!C142</f>
        <v>8</v>
      </c>
      <c r="D142">
        <f>'[7]Precio Diesel R13'!D142</f>
        <v>403.83</v>
      </c>
    </row>
    <row r="143" spans="1:4" x14ac:dyDescent="0.25">
      <c r="A143" s="2">
        <f>'[7]Precio Diesel R13'!A143</f>
        <v>38596</v>
      </c>
      <c r="B143">
        <f>'[7]Precio Diesel R13'!B143</f>
        <v>2005</v>
      </c>
      <c r="C143">
        <f>'[7]Precio Diesel R13'!C143</f>
        <v>9</v>
      </c>
      <c r="D143">
        <f>'[7]Precio Diesel R13'!D143</f>
        <v>430.27</v>
      </c>
    </row>
    <row r="144" spans="1:4" x14ac:dyDescent="0.25">
      <c r="A144" s="2">
        <f>'[7]Precio Diesel R13'!A144</f>
        <v>38626</v>
      </c>
      <c r="B144">
        <f>'[7]Precio Diesel R13'!B144</f>
        <v>2005</v>
      </c>
      <c r="C144">
        <f>'[7]Precio Diesel R13'!C144</f>
        <v>10</v>
      </c>
      <c r="D144">
        <f>'[7]Precio Diesel R13'!D144</f>
        <v>429.75</v>
      </c>
    </row>
    <row r="145" spans="1:4" x14ac:dyDescent="0.25">
      <c r="A145" s="2">
        <f>'[7]Precio Diesel R13'!A145</f>
        <v>38657</v>
      </c>
      <c r="B145">
        <f>'[7]Precio Diesel R13'!B145</f>
        <v>2005</v>
      </c>
      <c r="C145">
        <f>'[7]Precio Diesel R13'!C145</f>
        <v>11</v>
      </c>
      <c r="D145">
        <f>'[7]Precio Diesel R13'!D145</f>
        <v>429.68</v>
      </c>
    </row>
    <row r="146" spans="1:4" x14ac:dyDescent="0.25">
      <c r="A146" s="2">
        <f>'[7]Precio Diesel R13'!A146</f>
        <v>38687</v>
      </c>
      <c r="B146">
        <f>'[7]Precio Diesel R13'!B146</f>
        <v>2005</v>
      </c>
      <c r="C146">
        <f>'[7]Precio Diesel R13'!C146</f>
        <v>12</v>
      </c>
      <c r="D146">
        <f>'[7]Precio Diesel R13'!D146</f>
        <v>389.52</v>
      </c>
    </row>
    <row r="147" spans="1:4" x14ac:dyDescent="0.25">
      <c r="A147" s="2">
        <f>'[7]Precio Diesel R13'!A147</f>
        <v>38718</v>
      </c>
      <c r="B147">
        <f>'[7]Precio Diesel R13'!B147</f>
        <v>2006</v>
      </c>
      <c r="C147">
        <f>'[7]Precio Diesel R13'!C147</f>
        <v>1</v>
      </c>
      <c r="D147">
        <f>'[7]Precio Diesel R13'!D147</f>
        <v>398.61</v>
      </c>
    </row>
    <row r="148" spans="1:4" x14ac:dyDescent="0.25">
      <c r="A148" s="2">
        <f>'[7]Precio Diesel R13'!A148</f>
        <v>38749</v>
      </c>
      <c r="B148">
        <f>'[7]Precio Diesel R13'!B148</f>
        <v>2006</v>
      </c>
      <c r="C148">
        <f>'[7]Precio Diesel R13'!C148</f>
        <v>2</v>
      </c>
      <c r="D148">
        <f>'[7]Precio Diesel R13'!D148</f>
        <v>424.8</v>
      </c>
    </row>
    <row r="149" spans="1:4" x14ac:dyDescent="0.25">
      <c r="A149" s="2">
        <f>'[7]Precio Diesel R13'!A149</f>
        <v>38777</v>
      </c>
      <c r="B149">
        <f>'[7]Precio Diesel R13'!B149</f>
        <v>2006</v>
      </c>
      <c r="C149">
        <f>'[7]Precio Diesel R13'!C149</f>
        <v>3</v>
      </c>
      <c r="D149">
        <f>'[7]Precio Diesel R13'!D149</f>
        <v>407.75</v>
      </c>
    </row>
    <row r="150" spans="1:4" x14ac:dyDescent="0.25">
      <c r="A150" s="2">
        <f>'[7]Precio Diesel R13'!A150</f>
        <v>38808</v>
      </c>
      <c r="B150">
        <f>'[7]Precio Diesel R13'!B150</f>
        <v>2006</v>
      </c>
      <c r="C150">
        <f>'[7]Precio Diesel R13'!C150</f>
        <v>4</v>
      </c>
      <c r="D150">
        <f>'[7]Precio Diesel R13'!D150</f>
        <v>430.41</v>
      </c>
    </row>
    <row r="151" spans="1:4" x14ac:dyDescent="0.25">
      <c r="A151" s="2">
        <f>'[7]Precio Diesel R13'!A151</f>
        <v>38838</v>
      </c>
      <c r="B151">
        <f>'[7]Precio Diesel R13'!B151</f>
        <v>2006</v>
      </c>
      <c r="C151">
        <f>'[7]Precio Diesel R13'!C151</f>
        <v>5</v>
      </c>
      <c r="D151">
        <f>'[7]Precio Diesel R13'!D151</f>
        <v>453.41</v>
      </c>
    </row>
    <row r="152" spans="1:4" x14ac:dyDescent="0.25">
      <c r="A152" s="2">
        <f>'[7]Precio Diesel R13'!A152</f>
        <v>38869</v>
      </c>
      <c r="B152">
        <f>'[7]Precio Diesel R13'!B152</f>
        <v>2006</v>
      </c>
      <c r="C152">
        <f>'[7]Precio Diesel R13'!C152</f>
        <v>6</v>
      </c>
      <c r="D152">
        <f>'[7]Precio Diesel R13'!D152</f>
        <v>462.42</v>
      </c>
    </row>
    <row r="153" spans="1:4" x14ac:dyDescent="0.25">
      <c r="A153" s="2">
        <f>'[7]Precio Diesel R13'!A153</f>
        <v>38899</v>
      </c>
      <c r="B153">
        <f>'[7]Precio Diesel R13'!B153</f>
        <v>2006</v>
      </c>
      <c r="C153">
        <f>'[7]Precio Diesel R13'!C153</f>
        <v>7</v>
      </c>
      <c r="D153">
        <f>'[7]Precio Diesel R13'!D153</f>
        <v>479.79</v>
      </c>
    </row>
    <row r="154" spans="1:4" x14ac:dyDescent="0.25">
      <c r="A154" s="2">
        <f>'[7]Precio Diesel R13'!A154</f>
        <v>38930</v>
      </c>
      <c r="B154">
        <f>'[7]Precio Diesel R13'!B154</f>
        <v>2006</v>
      </c>
      <c r="C154">
        <f>'[7]Precio Diesel R13'!C154</f>
        <v>8</v>
      </c>
      <c r="D154">
        <f>'[7]Precio Diesel R13'!D154</f>
        <v>487.28</v>
      </c>
    </row>
    <row r="155" spans="1:4" x14ac:dyDescent="0.25">
      <c r="A155" s="2">
        <f>'[7]Precio Diesel R13'!A155</f>
        <v>38961</v>
      </c>
      <c r="B155">
        <f>'[7]Precio Diesel R13'!B155</f>
        <v>2006</v>
      </c>
      <c r="C155">
        <f>'[7]Precio Diesel R13'!C155</f>
        <v>9</v>
      </c>
      <c r="D155">
        <f>'[7]Precio Diesel R13'!D155</f>
        <v>494.49</v>
      </c>
    </row>
    <row r="156" spans="1:4" x14ac:dyDescent="0.25">
      <c r="A156" s="2">
        <f>'[7]Precio Diesel R13'!A156</f>
        <v>38991</v>
      </c>
      <c r="B156">
        <f>'[7]Precio Diesel R13'!B156</f>
        <v>2006</v>
      </c>
      <c r="C156">
        <f>'[7]Precio Diesel R13'!C156</f>
        <v>10</v>
      </c>
      <c r="D156">
        <f>'[7]Precio Diesel R13'!D156</f>
        <v>441.92</v>
      </c>
    </row>
    <row r="157" spans="1:4" x14ac:dyDescent="0.25">
      <c r="A157" s="2">
        <f>'[7]Precio Diesel R13'!A157</f>
        <v>39022</v>
      </c>
      <c r="B157">
        <f>'[7]Precio Diesel R13'!B157</f>
        <v>2006</v>
      </c>
      <c r="C157">
        <f>'[7]Precio Diesel R13'!C157</f>
        <v>11</v>
      </c>
      <c r="D157">
        <f>'[7]Precio Diesel R13'!D157</f>
        <v>427.86</v>
      </c>
    </row>
    <row r="158" spans="1:4" x14ac:dyDescent="0.25">
      <c r="A158" s="2">
        <f>'[7]Precio Diesel R13'!A158</f>
        <v>39052</v>
      </c>
      <c r="B158">
        <f>'[7]Precio Diesel R13'!B158</f>
        <v>2006</v>
      </c>
      <c r="C158">
        <f>'[7]Precio Diesel R13'!C158</f>
        <v>12</v>
      </c>
      <c r="D158">
        <f>'[7]Precio Diesel R13'!D158</f>
        <v>426.95</v>
      </c>
    </row>
    <row r="159" spans="1:4" x14ac:dyDescent="0.25">
      <c r="A159" s="2">
        <f>'[7]Precio Diesel R13'!A159</f>
        <v>39083</v>
      </c>
      <c r="B159">
        <f>'[7]Precio Diesel R13'!B159</f>
        <v>2007</v>
      </c>
      <c r="C159">
        <f>'[7]Precio Diesel R13'!C159</f>
        <v>1</v>
      </c>
      <c r="D159">
        <f>'[7]Precio Diesel R13'!D159</f>
        <v>428.14</v>
      </c>
    </row>
    <row r="160" spans="1:4" x14ac:dyDescent="0.25">
      <c r="A160" s="2">
        <f>'[7]Precio Diesel R13'!A160</f>
        <v>39114</v>
      </c>
      <c r="B160">
        <f>'[7]Precio Diesel R13'!B160</f>
        <v>2007</v>
      </c>
      <c r="C160">
        <f>'[7]Precio Diesel R13'!C160</f>
        <v>2</v>
      </c>
      <c r="D160">
        <f>'[7]Precio Diesel R13'!D160</f>
        <v>416.97</v>
      </c>
    </row>
    <row r="161" spans="1:4" x14ac:dyDescent="0.25">
      <c r="A161" s="2">
        <f>'[7]Precio Diesel R13'!A161</f>
        <v>39142</v>
      </c>
      <c r="B161">
        <f>'[7]Precio Diesel R13'!B161</f>
        <v>2007</v>
      </c>
      <c r="C161">
        <f>'[7]Precio Diesel R13'!C161</f>
        <v>3</v>
      </c>
      <c r="D161">
        <f>'[7]Precio Diesel R13'!D161</f>
        <v>416.9</v>
      </c>
    </row>
    <row r="162" spans="1:4" x14ac:dyDescent="0.25">
      <c r="A162" s="2">
        <f>'[7]Precio Diesel R13'!A162</f>
        <v>39173</v>
      </c>
      <c r="B162">
        <f>'[7]Precio Diesel R13'!B162</f>
        <v>2007</v>
      </c>
      <c r="C162">
        <f>'[7]Precio Diesel R13'!C162</f>
        <v>4</v>
      </c>
      <c r="D162">
        <f>'[7]Precio Diesel R13'!D162</f>
        <v>440.38</v>
      </c>
    </row>
    <row r="163" spans="1:4" x14ac:dyDescent="0.25">
      <c r="A163" s="2">
        <f>'[7]Precio Diesel R13'!A163</f>
        <v>39203</v>
      </c>
      <c r="B163">
        <f>'[7]Precio Diesel R13'!B163</f>
        <v>2007</v>
      </c>
      <c r="C163">
        <f>'[7]Precio Diesel R13'!C163</f>
        <v>5</v>
      </c>
      <c r="D163">
        <f>'[7]Precio Diesel R13'!D163</f>
        <v>457.14</v>
      </c>
    </row>
    <row r="164" spans="1:4" x14ac:dyDescent="0.25">
      <c r="A164" s="2">
        <f>'[7]Precio Diesel R13'!A164</f>
        <v>39234</v>
      </c>
      <c r="B164">
        <f>'[7]Precio Diesel R13'!B164</f>
        <v>2007</v>
      </c>
      <c r="C164">
        <f>'[7]Precio Diesel R13'!C164</f>
        <v>6</v>
      </c>
      <c r="D164">
        <f>'[7]Precio Diesel R13'!D164</f>
        <v>466.47</v>
      </c>
    </row>
    <row r="165" spans="1:4" x14ac:dyDescent="0.25">
      <c r="A165" s="2">
        <f>'[7]Precio Diesel R13'!A165</f>
        <v>39264</v>
      </c>
      <c r="B165">
        <f>'[7]Precio Diesel R13'!B165</f>
        <v>2007</v>
      </c>
      <c r="C165">
        <f>'[7]Precio Diesel R13'!C165</f>
        <v>7</v>
      </c>
      <c r="D165">
        <f>'[7]Precio Diesel R13'!D165</f>
        <v>473.91</v>
      </c>
    </row>
    <row r="166" spans="1:4" x14ac:dyDescent="0.25">
      <c r="A166" s="2">
        <f>'[7]Precio Diesel R13'!A166</f>
        <v>39295</v>
      </c>
      <c r="B166">
        <f>'[7]Precio Diesel R13'!B166</f>
        <v>2007</v>
      </c>
      <c r="C166">
        <f>'[7]Precio Diesel R13'!C166</f>
        <v>8</v>
      </c>
      <c r="D166">
        <f>'[7]Precio Diesel R13'!D166</f>
        <v>476.13</v>
      </c>
    </row>
    <row r="167" spans="1:4" x14ac:dyDescent="0.25">
      <c r="A167" s="2">
        <f>'[7]Precio Diesel R13'!A167</f>
        <v>39326</v>
      </c>
      <c r="B167">
        <f>'[7]Precio Diesel R13'!B167</f>
        <v>2007</v>
      </c>
      <c r="C167">
        <f>'[7]Precio Diesel R13'!C167</f>
        <v>9</v>
      </c>
      <c r="D167">
        <f>'[7]Precio Diesel R13'!D167</f>
        <v>468.85</v>
      </c>
    </row>
    <row r="168" spans="1:4" x14ac:dyDescent="0.25">
      <c r="A168" s="2">
        <f>'[7]Precio Diesel R13'!A168</f>
        <v>39356</v>
      </c>
      <c r="B168">
        <f>'[7]Precio Diesel R13'!B168</f>
        <v>2007</v>
      </c>
      <c r="C168">
        <f>'[7]Precio Diesel R13'!C168</f>
        <v>10</v>
      </c>
      <c r="D168">
        <f>'[7]Precio Diesel R13'!D168</f>
        <v>469.21</v>
      </c>
    </row>
    <row r="169" spans="1:4" x14ac:dyDescent="0.25">
      <c r="A169" s="2">
        <f>'[7]Precio Diesel R13'!A169</f>
        <v>39387</v>
      </c>
      <c r="B169">
        <f>'[7]Precio Diesel R13'!B169</f>
        <v>2007</v>
      </c>
      <c r="C169">
        <f>'[7]Precio Diesel R13'!C169</f>
        <v>11</v>
      </c>
      <c r="D169">
        <f>'[7]Precio Diesel R13'!D169</f>
        <v>468.1</v>
      </c>
    </row>
    <row r="170" spans="1:4" x14ac:dyDescent="0.25">
      <c r="A170" s="2">
        <f>'[7]Precio Diesel R13'!A170</f>
        <v>39417</v>
      </c>
      <c r="B170">
        <f>'[7]Precio Diesel R13'!B170</f>
        <v>2007</v>
      </c>
      <c r="C170">
        <f>'[7]Precio Diesel R13'!C170</f>
        <v>12</v>
      </c>
      <c r="D170">
        <f>'[7]Precio Diesel R13'!D170</f>
        <v>522.15</v>
      </c>
    </row>
    <row r="171" spans="1:4" x14ac:dyDescent="0.25">
      <c r="A171" s="2">
        <f>'[7]Precio Diesel R13'!A171</f>
        <v>39448</v>
      </c>
      <c r="B171">
        <f>'[7]Precio Diesel R13'!B171</f>
        <v>2008</v>
      </c>
      <c r="C171">
        <f>'[7]Precio Diesel R13'!C171</f>
        <v>1</v>
      </c>
      <c r="D171">
        <f>'[7]Precio Diesel R13'!D171</f>
        <v>522.15</v>
      </c>
    </row>
    <row r="172" spans="1:4" x14ac:dyDescent="0.25">
      <c r="A172" s="2">
        <f>'[7]Precio Diesel R13'!A172</f>
        <v>39479</v>
      </c>
      <c r="B172">
        <f>'[7]Precio Diesel R13'!B172</f>
        <v>2008</v>
      </c>
      <c r="C172">
        <f>'[7]Precio Diesel R13'!C172</f>
        <v>2</v>
      </c>
      <c r="D172">
        <f>'[7]Precio Diesel R13'!D172</f>
        <v>490.84</v>
      </c>
    </row>
    <row r="173" spans="1:4" x14ac:dyDescent="0.25">
      <c r="A173" s="2">
        <f>'[7]Precio Diesel R13'!A173</f>
        <v>39508</v>
      </c>
      <c r="B173">
        <f>'[7]Precio Diesel R13'!B173</f>
        <v>2008</v>
      </c>
      <c r="C173">
        <f>'[7]Precio Diesel R13'!C173</f>
        <v>3</v>
      </c>
      <c r="D173">
        <f>'[7]Precio Diesel R13'!D173</f>
        <v>500.88</v>
      </c>
    </row>
    <row r="174" spans="1:4" x14ac:dyDescent="0.25">
      <c r="A174" s="2">
        <f>'[7]Precio Diesel R13'!A174</f>
        <v>39539</v>
      </c>
      <c r="B174">
        <f>'[7]Precio Diesel R13'!B174</f>
        <v>2008</v>
      </c>
      <c r="C174">
        <f>'[7]Precio Diesel R13'!C174</f>
        <v>4</v>
      </c>
      <c r="D174">
        <f>'[7]Precio Diesel R13'!D174</f>
        <v>513.57000000000005</v>
      </c>
    </row>
    <row r="175" spans="1:4" x14ac:dyDescent="0.25">
      <c r="A175" s="2">
        <f>'[7]Precio Diesel R13'!A175</f>
        <v>39569</v>
      </c>
      <c r="B175">
        <f>'[7]Precio Diesel R13'!B175</f>
        <v>2008</v>
      </c>
      <c r="C175">
        <f>'[7]Precio Diesel R13'!C175</f>
        <v>5</v>
      </c>
      <c r="D175">
        <f>'[7]Precio Diesel R13'!D175</f>
        <v>544.91999999999996</v>
      </c>
    </row>
    <row r="176" spans="1:4" x14ac:dyDescent="0.25">
      <c r="A176" s="2">
        <f>'[7]Precio Diesel R13'!A176</f>
        <v>39600</v>
      </c>
      <c r="B176">
        <f>'[7]Precio Diesel R13'!B176</f>
        <v>2008</v>
      </c>
      <c r="C176">
        <f>'[7]Precio Diesel R13'!C176</f>
        <v>6</v>
      </c>
      <c r="D176">
        <f>'[7]Precio Diesel R13'!D176</f>
        <v>620.30999999999995</v>
      </c>
    </row>
    <row r="177" spans="1:4" x14ac:dyDescent="0.25">
      <c r="A177" s="2">
        <f>'[7]Precio Diesel R13'!A177</f>
        <v>39630</v>
      </c>
      <c r="B177">
        <f>'[7]Precio Diesel R13'!B177</f>
        <v>2008</v>
      </c>
      <c r="C177">
        <f>'[7]Precio Diesel R13'!C177</f>
        <v>7</v>
      </c>
      <c r="D177">
        <f>'[7]Precio Diesel R13'!D177</f>
        <v>652.77</v>
      </c>
    </row>
    <row r="178" spans="1:4" x14ac:dyDescent="0.25">
      <c r="A178" s="2">
        <f>'[7]Precio Diesel R13'!A178</f>
        <v>39661</v>
      </c>
      <c r="B178">
        <f>'[7]Precio Diesel R13'!B178</f>
        <v>2008</v>
      </c>
      <c r="C178">
        <f>'[7]Precio Diesel R13'!C178</f>
        <v>8</v>
      </c>
      <c r="D178">
        <f>'[7]Precio Diesel R13'!D178</f>
        <v>691.06</v>
      </c>
    </row>
    <row r="179" spans="1:4" x14ac:dyDescent="0.25">
      <c r="A179" s="2">
        <f>'[7]Precio Diesel R13'!A179</f>
        <v>39692</v>
      </c>
      <c r="B179">
        <f>'[7]Precio Diesel R13'!B179</f>
        <v>2008</v>
      </c>
      <c r="C179">
        <f>'[7]Precio Diesel R13'!C179</f>
        <v>9</v>
      </c>
      <c r="D179">
        <f>'[7]Precio Diesel R13'!D179</f>
        <v>663.9</v>
      </c>
    </row>
    <row r="180" spans="1:4" x14ac:dyDescent="0.25">
      <c r="A180" s="2">
        <f>'[7]Precio Diesel R13'!A180</f>
        <v>39722</v>
      </c>
      <c r="B180">
        <f>'[7]Precio Diesel R13'!B180</f>
        <v>2008</v>
      </c>
      <c r="C180">
        <f>'[7]Precio Diesel R13'!C180</f>
        <v>10</v>
      </c>
      <c r="D180">
        <f>'[7]Precio Diesel R13'!D180</f>
        <v>662.72</v>
      </c>
    </row>
    <row r="181" spans="1:4" x14ac:dyDescent="0.25">
      <c r="A181" s="2">
        <f>'[7]Precio Diesel R13'!A181</f>
        <v>39753</v>
      </c>
      <c r="B181">
        <f>'[7]Precio Diesel R13'!B181</f>
        <v>2008</v>
      </c>
      <c r="C181">
        <f>'[7]Precio Diesel R13'!C181</f>
        <v>11</v>
      </c>
      <c r="D181">
        <f>'[7]Precio Diesel R13'!D181</f>
        <v>688.54</v>
      </c>
    </row>
    <row r="182" spans="1:4" x14ac:dyDescent="0.25">
      <c r="A182" s="2">
        <f>'[7]Precio Diesel R13'!A182</f>
        <v>39783</v>
      </c>
      <c r="B182">
        <f>'[7]Precio Diesel R13'!B182</f>
        <v>2008</v>
      </c>
      <c r="C182">
        <f>'[7]Precio Diesel R13'!C182</f>
        <v>12</v>
      </c>
      <c r="D182">
        <f>'[7]Precio Diesel R13'!D182</f>
        <v>596.05999999999995</v>
      </c>
    </row>
    <row r="183" spans="1:4" x14ac:dyDescent="0.25">
      <c r="A183" s="2">
        <f>'[7]Precio Diesel R13'!A183</f>
        <v>39814</v>
      </c>
      <c r="B183">
        <f>'[7]Precio Diesel R13'!B183</f>
        <v>2009</v>
      </c>
      <c r="C183">
        <f>'[7]Precio Diesel R13'!C183</f>
        <v>1</v>
      </c>
      <c r="D183">
        <f>'[7]Precio Diesel R13'!D183</f>
        <v>431.2</v>
      </c>
    </row>
    <row r="184" spans="1:4" x14ac:dyDescent="0.25">
      <c r="A184" s="2">
        <f>'[7]Precio Diesel R13'!A184</f>
        <v>39845</v>
      </c>
      <c r="B184">
        <f>'[7]Precio Diesel R13'!B184</f>
        <v>2009</v>
      </c>
      <c r="C184">
        <f>'[7]Precio Diesel R13'!C184</f>
        <v>2</v>
      </c>
      <c r="D184">
        <f>'[7]Precio Diesel R13'!D184</f>
        <v>427.55</v>
      </c>
    </row>
    <row r="185" spans="1:4" x14ac:dyDescent="0.25">
      <c r="A185" s="2">
        <f>'[7]Precio Diesel R13'!A185</f>
        <v>39873</v>
      </c>
      <c r="B185">
        <f>'[7]Precio Diesel R13'!B185</f>
        <v>2009</v>
      </c>
      <c r="C185">
        <f>'[7]Precio Diesel R13'!C185</f>
        <v>3</v>
      </c>
      <c r="D185">
        <f>'[7]Precio Diesel R13'!D185</f>
        <v>401.61</v>
      </c>
    </row>
    <row r="186" spans="1:4" x14ac:dyDescent="0.25">
      <c r="A186" s="2">
        <f>'[7]Precio Diesel R13'!A186</f>
        <v>39904</v>
      </c>
      <c r="B186">
        <f>'[7]Precio Diesel R13'!B186</f>
        <v>2009</v>
      </c>
      <c r="C186">
        <f>'[7]Precio Diesel R13'!C186</f>
        <v>4</v>
      </c>
      <c r="D186">
        <f>'[7]Precio Diesel R13'!D186</f>
        <v>390.52</v>
      </c>
    </row>
    <row r="187" spans="1:4" x14ac:dyDescent="0.25">
      <c r="A187" s="2">
        <f>'[7]Precio Diesel R13'!A187</f>
        <v>39934</v>
      </c>
      <c r="B187">
        <f>'[7]Precio Diesel R13'!B187</f>
        <v>2009</v>
      </c>
      <c r="C187">
        <f>'[7]Precio Diesel R13'!C187</f>
        <v>5</v>
      </c>
      <c r="D187">
        <f>'[7]Precio Diesel R13'!D187</f>
        <v>413.36</v>
      </c>
    </row>
    <row r="188" spans="1:4" x14ac:dyDescent="0.25">
      <c r="A188" s="2">
        <f>'[7]Precio Diesel R13'!A188</f>
        <v>39965</v>
      </c>
      <c r="B188">
        <f>'[7]Precio Diesel R13'!B188</f>
        <v>2009</v>
      </c>
      <c r="C188">
        <f>'[7]Precio Diesel R13'!C188</f>
        <v>6</v>
      </c>
      <c r="D188">
        <f>'[7]Precio Diesel R13'!D188</f>
        <v>404.13</v>
      </c>
    </row>
    <row r="189" spans="1:4" x14ac:dyDescent="0.25">
      <c r="A189" s="2">
        <f>'[7]Precio Diesel R13'!A189</f>
        <v>39995</v>
      </c>
      <c r="B189">
        <f>'[7]Precio Diesel R13'!B189</f>
        <v>2009</v>
      </c>
      <c r="C189">
        <f>'[7]Precio Diesel R13'!C189</f>
        <v>7</v>
      </c>
      <c r="D189">
        <f>'[7]Precio Diesel R13'!D189</f>
        <v>421.98</v>
      </c>
    </row>
    <row r="190" spans="1:4" x14ac:dyDescent="0.25">
      <c r="A190" s="2">
        <f>'[7]Precio Diesel R13'!A190</f>
        <v>40026</v>
      </c>
      <c r="B190">
        <f>'[7]Precio Diesel R13'!B190</f>
        <v>2009</v>
      </c>
      <c r="C190">
        <f>'[7]Precio Diesel R13'!C190</f>
        <v>8</v>
      </c>
      <c r="D190">
        <f>'[7]Precio Diesel R13'!D190</f>
        <v>414.46</v>
      </c>
    </row>
    <row r="191" spans="1:4" x14ac:dyDescent="0.25">
      <c r="A191" s="2">
        <f>'[7]Precio Diesel R13'!A191</f>
        <v>40057</v>
      </c>
      <c r="B191">
        <f>'[7]Precio Diesel R13'!B191</f>
        <v>2009</v>
      </c>
      <c r="C191">
        <f>'[7]Precio Diesel R13'!C191</f>
        <v>9</v>
      </c>
      <c r="D191">
        <f>'[7]Precio Diesel R13'!D191</f>
        <v>448.58</v>
      </c>
    </row>
    <row r="192" spans="1:4" x14ac:dyDescent="0.25">
      <c r="A192" s="2">
        <f>'[7]Precio Diesel R13'!A192</f>
        <v>40087</v>
      </c>
      <c r="B192">
        <f>'[7]Precio Diesel R13'!B192</f>
        <v>2009</v>
      </c>
      <c r="C192">
        <f>'[7]Precio Diesel R13'!C192</f>
        <v>10</v>
      </c>
      <c r="D192">
        <f>'[7]Precio Diesel R13'!D192</f>
        <v>443.14</v>
      </c>
    </row>
    <row r="193" spans="1:4" x14ac:dyDescent="0.25">
      <c r="A193" s="2">
        <f>'[7]Precio Diesel R13'!A193</f>
        <v>40118</v>
      </c>
      <c r="B193">
        <f>'[7]Precio Diesel R13'!B193</f>
        <v>2009</v>
      </c>
      <c r="C193">
        <f>'[7]Precio Diesel R13'!C193</f>
        <v>11</v>
      </c>
      <c r="D193">
        <f>'[7]Precio Diesel R13'!D193</f>
        <v>454.04</v>
      </c>
    </row>
    <row r="194" spans="1:4" x14ac:dyDescent="0.25">
      <c r="A194" s="2">
        <f>'[7]Precio Diesel R13'!A194</f>
        <v>40148</v>
      </c>
      <c r="B194">
        <f>'[7]Precio Diesel R13'!B194</f>
        <v>2009</v>
      </c>
      <c r="C194">
        <f>'[7]Precio Diesel R13'!C194</f>
        <v>12</v>
      </c>
      <c r="D194">
        <f>'[7]Precio Diesel R13'!D194</f>
        <v>444.98</v>
      </c>
    </row>
    <row r="195" spans="1:4" x14ac:dyDescent="0.25">
      <c r="A195" s="2">
        <f>'[7]Precio Diesel R13'!A195</f>
        <v>40179</v>
      </c>
      <c r="B195">
        <f>'[7]Precio Diesel R13'!B195</f>
        <v>2010</v>
      </c>
      <c r="C195">
        <f>'[7]Precio Diesel R13'!C195</f>
        <v>1</v>
      </c>
      <c r="D195">
        <f>'[7]Precio Diesel R13'!D195</f>
        <v>443.94</v>
      </c>
    </row>
    <row r="196" spans="1:4" x14ac:dyDescent="0.25">
      <c r="A196" s="2">
        <f>'[7]Precio Diesel R13'!A196</f>
        <v>40210</v>
      </c>
      <c r="B196">
        <f>'[7]Precio Diesel R13'!B196</f>
        <v>2010</v>
      </c>
      <c r="C196">
        <f>'[7]Precio Diesel R13'!C196</f>
        <v>2</v>
      </c>
      <c r="D196">
        <f>'[7]Precio Diesel R13'!D196</f>
        <v>470.21</v>
      </c>
    </row>
    <row r="197" spans="1:4" x14ac:dyDescent="0.25">
      <c r="A197" s="2">
        <f>'[7]Precio Diesel R13'!A197</f>
        <v>40238</v>
      </c>
      <c r="B197">
        <f>'[7]Precio Diesel R13'!B197</f>
        <v>2010</v>
      </c>
      <c r="C197">
        <f>'[7]Precio Diesel R13'!C197</f>
        <v>3</v>
      </c>
      <c r="D197">
        <f>'[7]Precio Diesel R13'!D197</f>
        <v>468.18</v>
      </c>
    </row>
    <row r="198" spans="1:4" x14ac:dyDescent="0.25">
      <c r="A198" s="2">
        <f>'[7]Precio Diesel R13'!A198</f>
        <v>40269</v>
      </c>
      <c r="B198">
        <f>'[7]Precio Diesel R13'!B198</f>
        <v>2010</v>
      </c>
      <c r="C198">
        <f>'[7]Precio Diesel R13'!C198</f>
        <v>4</v>
      </c>
      <c r="D198">
        <f>'[7]Precio Diesel R13'!D198</f>
        <v>498.2</v>
      </c>
    </row>
    <row r="199" spans="1:4" x14ac:dyDescent="0.25">
      <c r="A199" s="2">
        <f>'[7]Precio Diesel R13'!A199</f>
        <v>40299</v>
      </c>
      <c r="B199">
        <f>'[7]Precio Diesel R13'!B199</f>
        <v>2010</v>
      </c>
      <c r="C199">
        <f>'[7]Precio Diesel R13'!C199</f>
        <v>5</v>
      </c>
      <c r="D199">
        <f>'[7]Precio Diesel R13'!D199</f>
        <v>507.79</v>
      </c>
    </row>
    <row r="200" spans="1:4" x14ac:dyDescent="0.25">
      <c r="A200" s="2">
        <f>'[7]Precio Diesel R13'!A200</f>
        <v>40330</v>
      </c>
      <c r="B200">
        <f>'[7]Precio Diesel R13'!B200</f>
        <v>2010</v>
      </c>
      <c r="C200">
        <f>'[7]Precio Diesel R13'!C200</f>
        <v>6</v>
      </c>
      <c r="D200">
        <f>'[7]Precio Diesel R13'!D200</f>
        <v>515.67999999999995</v>
      </c>
    </row>
    <row r="201" spans="1:4" x14ac:dyDescent="0.25">
      <c r="A201" s="2">
        <f>'[7]Precio Diesel R13'!A201</f>
        <v>40360</v>
      </c>
      <c r="B201">
        <f>'[7]Precio Diesel R13'!B201</f>
        <v>2010</v>
      </c>
      <c r="C201">
        <f>'[7]Precio Diesel R13'!C201</f>
        <v>7</v>
      </c>
      <c r="D201">
        <f>'[7]Precio Diesel R13'!D201</f>
        <v>489.13</v>
      </c>
    </row>
    <row r="202" spans="1:4" x14ac:dyDescent="0.25">
      <c r="A202" s="2">
        <f>'[7]Precio Diesel R13'!A202</f>
        <v>40391</v>
      </c>
      <c r="B202">
        <f>'[7]Precio Diesel R13'!B202</f>
        <v>2010</v>
      </c>
      <c r="C202">
        <f>'[7]Precio Diesel R13'!C202</f>
        <v>8</v>
      </c>
      <c r="D202">
        <f>'[7]Precio Diesel R13'!D202</f>
        <v>476.89</v>
      </c>
    </row>
    <row r="203" spans="1:4" x14ac:dyDescent="0.25">
      <c r="A203" s="2">
        <f>'[7]Precio Diesel R13'!A203</f>
        <v>40422</v>
      </c>
      <c r="B203">
        <f>'[7]Precio Diesel R13'!B203</f>
        <v>2010</v>
      </c>
      <c r="C203">
        <f>'[7]Precio Diesel R13'!C203</f>
        <v>9</v>
      </c>
      <c r="D203">
        <f>'[7]Precio Diesel R13'!D203</f>
        <v>480.05</v>
      </c>
    </row>
    <row r="204" spans="1:4" x14ac:dyDescent="0.25">
      <c r="A204" s="2">
        <f>'[7]Precio Diesel R13'!A204</f>
        <v>40452</v>
      </c>
      <c r="B204">
        <f>'[7]Precio Diesel R13'!B204</f>
        <v>2010</v>
      </c>
      <c r="C204">
        <f>'[7]Precio Diesel R13'!C204</f>
        <v>10</v>
      </c>
      <c r="D204">
        <f>'[7]Precio Diesel R13'!D204</f>
        <v>463.2</v>
      </c>
    </row>
    <row r="205" spans="1:4" x14ac:dyDescent="0.25">
      <c r="A205" s="2">
        <f>'[7]Precio Diesel R13'!A205</f>
        <v>40483</v>
      </c>
      <c r="B205">
        <f>'[7]Precio Diesel R13'!B205</f>
        <v>2010</v>
      </c>
      <c r="C205">
        <f>'[7]Precio Diesel R13'!C205</f>
        <v>11</v>
      </c>
      <c r="D205">
        <f>'[7]Precio Diesel R13'!D205</f>
        <v>486.5</v>
      </c>
    </row>
    <row r="206" spans="1:4" x14ac:dyDescent="0.25">
      <c r="A206" s="2">
        <f>'[7]Precio Diesel R13'!A206</f>
        <v>40513</v>
      </c>
      <c r="B206">
        <f>'[7]Precio Diesel R13'!B206</f>
        <v>2010</v>
      </c>
      <c r="C206">
        <f>'[7]Precio Diesel R13'!C206</f>
        <v>12</v>
      </c>
      <c r="D206">
        <f>'[7]Precio Diesel R13'!D206</f>
        <v>491.8</v>
      </c>
    </row>
    <row r="207" spans="1:4" x14ac:dyDescent="0.25">
      <c r="A207" s="2">
        <f>'[7]Precio Diesel R13'!A207</f>
        <v>40544</v>
      </c>
      <c r="B207">
        <f>'[7]Precio Diesel R13'!B207</f>
        <v>2011</v>
      </c>
      <c r="C207">
        <f>'[7]Precio Diesel R13'!C207</f>
        <v>1</v>
      </c>
      <c r="D207">
        <f>'[7]Precio Diesel R13'!D207</f>
        <v>499.9</v>
      </c>
    </row>
    <row r="208" spans="1:4" x14ac:dyDescent="0.25">
      <c r="A208" s="2">
        <f>'[7]Precio Diesel R13'!A208</f>
        <v>40575</v>
      </c>
      <c r="B208">
        <f>'[7]Precio Diesel R13'!B208</f>
        <v>2011</v>
      </c>
      <c r="C208">
        <f>'[7]Precio Diesel R13'!C208</f>
        <v>2</v>
      </c>
      <c r="D208">
        <f>'[7]Precio Diesel R13'!D208</f>
        <v>551.20000000000005</v>
      </c>
    </row>
    <row r="209" spans="1:4" x14ac:dyDescent="0.25">
      <c r="A209" s="2">
        <f>'[7]Precio Diesel R13'!A209</f>
        <v>40603</v>
      </c>
      <c r="B209">
        <f>'[7]Precio Diesel R13'!B209</f>
        <v>2011</v>
      </c>
      <c r="C209">
        <f>'[7]Precio Diesel R13'!C209</f>
        <v>3</v>
      </c>
      <c r="D209">
        <f>'[7]Precio Diesel R13'!D209</f>
        <v>545.9</v>
      </c>
    </row>
    <row r="210" spans="1:4" x14ac:dyDescent="0.25">
      <c r="A210" s="2">
        <f>'[7]Precio Diesel R13'!A210</f>
        <v>40634</v>
      </c>
      <c r="B210">
        <f>'[7]Precio Diesel R13'!B210</f>
        <v>2011</v>
      </c>
      <c r="C210">
        <f>'[7]Precio Diesel R13'!C210</f>
        <v>4</v>
      </c>
      <c r="D210">
        <f>'[7]Precio Diesel R13'!D210</f>
        <v>591.20000000000005</v>
      </c>
    </row>
    <row r="211" spans="1:4" x14ac:dyDescent="0.25">
      <c r="A211" s="2">
        <f>'[7]Precio Diesel R13'!A211</f>
        <v>40664</v>
      </c>
      <c r="B211">
        <f>'[7]Precio Diesel R13'!B211</f>
        <v>2011</v>
      </c>
      <c r="C211">
        <f>'[7]Precio Diesel R13'!C211</f>
        <v>5</v>
      </c>
      <c r="D211">
        <f>'[7]Precio Diesel R13'!D211</f>
        <v>596.5</v>
      </c>
    </row>
    <row r="212" spans="1:4" x14ac:dyDescent="0.25">
      <c r="A212" s="2">
        <f>'[7]Precio Diesel R13'!A212</f>
        <v>40695</v>
      </c>
      <c r="B212">
        <f>'[7]Precio Diesel R13'!B212</f>
        <v>2011</v>
      </c>
      <c r="C212">
        <f>'[7]Precio Diesel R13'!C212</f>
        <v>6</v>
      </c>
      <c r="D212">
        <f>'[7]Precio Diesel R13'!D212</f>
        <v>566.20000000000005</v>
      </c>
    </row>
    <row r="213" spans="1:4" x14ac:dyDescent="0.25">
      <c r="A213" s="2">
        <f>'[7]Precio Diesel R13'!A213</f>
        <v>40725</v>
      </c>
      <c r="B213">
        <f>'[7]Precio Diesel R13'!B213</f>
        <v>2011</v>
      </c>
      <c r="C213">
        <f>'[7]Precio Diesel R13'!C213</f>
        <v>7</v>
      </c>
      <c r="D213">
        <f>'[7]Precio Diesel R13'!D213</f>
        <v>576.79999999999995</v>
      </c>
    </row>
    <row r="214" spans="1:4" x14ac:dyDescent="0.25">
      <c r="A214" s="2">
        <f>'[7]Precio Diesel R13'!A214</f>
        <v>40756</v>
      </c>
      <c r="B214">
        <f>'[7]Precio Diesel R13'!B214</f>
        <v>2011</v>
      </c>
      <c r="C214">
        <f>'[7]Precio Diesel R13'!C214</f>
        <v>8</v>
      </c>
      <c r="D214">
        <f>'[7]Precio Diesel R13'!D214</f>
        <v>591</v>
      </c>
    </row>
    <row r="215" spans="1:4" x14ac:dyDescent="0.25">
      <c r="A215" s="2">
        <f>'[7]Precio Diesel R13'!A215</f>
        <v>40787</v>
      </c>
      <c r="B215">
        <f>'[7]Precio Diesel R13'!B215</f>
        <v>2011</v>
      </c>
      <c r="C215">
        <f>'[7]Precio Diesel R13'!C215</f>
        <v>9</v>
      </c>
      <c r="D215">
        <f>'[7]Precio Diesel R13'!D215</f>
        <v>567.1</v>
      </c>
    </row>
    <row r="216" spans="1:4" x14ac:dyDescent="0.25">
      <c r="A216" s="2">
        <f>'[7]Precio Diesel R13'!A216</f>
        <v>40817</v>
      </c>
      <c r="B216">
        <f>'[7]Precio Diesel R13'!B216</f>
        <v>2011</v>
      </c>
      <c r="C216">
        <f>'[7]Precio Diesel R13'!C216</f>
        <v>10</v>
      </c>
      <c r="D216">
        <f>'[7]Precio Diesel R13'!D216</f>
        <v>619.6</v>
      </c>
    </row>
    <row r="217" spans="1:4" x14ac:dyDescent="0.25">
      <c r="A217" s="2">
        <f>'[7]Precio Diesel R13'!A217</f>
        <v>40848</v>
      </c>
      <c r="B217">
        <f>'[7]Precio Diesel R13'!B217</f>
        <v>2011</v>
      </c>
      <c r="C217">
        <f>'[7]Precio Diesel R13'!C217</f>
        <v>11</v>
      </c>
      <c r="D217">
        <f>'[7]Precio Diesel R13'!D217</f>
        <v>624.5</v>
      </c>
    </row>
    <row r="218" spans="1:4" x14ac:dyDescent="0.25">
      <c r="A218" s="2">
        <f>'[7]Precio Diesel R13'!A218</f>
        <v>40878</v>
      </c>
      <c r="B218">
        <f>'[7]Precio Diesel R13'!B218</f>
        <v>2011</v>
      </c>
      <c r="C218">
        <f>'[7]Precio Diesel R13'!C218</f>
        <v>12</v>
      </c>
      <c r="D218">
        <f>'[7]Precio Diesel R13'!D218</f>
        <v>625</v>
      </c>
    </row>
    <row r="219" spans="1:4" x14ac:dyDescent="0.25">
      <c r="A219" s="2">
        <f>'[7]Precio Diesel R13'!A219</f>
        <v>40909</v>
      </c>
      <c r="B219">
        <f>'[7]Precio Diesel R13'!B219</f>
        <v>2012</v>
      </c>
      <c r="C219">
        <f>'[7]Precio Diesel R13'!C219</f>
        <v>1</v>
      </c>
      <c r="D219">
        <f>'[7]Precio Diesel R13'!D219</f>
        <v>609.6</v>
      </c>
    </row>
    <row r="220" spans="1:4" x14ac:dyDescent="0.25">
      <c r="A220" s="2">
        <f>'[7]Precio Diesel R13'!A220</f>
        <v>40940</v>
      </c>
      <c r="B220">
        <f>'[7]Precio Diesel R13'!B220</f>
        <v>2012</v>
      </c>
      <c r="C220">
        <f>'[7]Precio Diesel R13'!C220</f>
        <v>2</v>
      </c>
      <c r="D220">
        <f>'[7]Precio Diesel R13'!D220</f>
        <v>603.6</v>
      </c>
    </row>
    <row r="221" spans="1:4" x14ac:dyDescent="0.25">
      <c r="A221" s="2">
        <f>'[7]Precio Diesel R13'!A221</f>
        <v>40969</v>
      </c>
      <c r="B221">
        <f>'[7]Precio Diesel R13'!B221</f>
        <v>2012</v>
      </c>
      <c r="C221">
        <f>'[7]Precio Diesel R13'!C221</f>
        <v>3</v>
      </c>
      <c r="D221">
        <f>'[7]Precio Diesel R13'!D221</f>
        <v>619</v>
      </c>
    </row>
    <row r="222" spans="1:4" x14ac:dyDescent="0.25">
      <c r="A222" s="2">
        <f>'[7]Precio Diesel R13'!A222</f>
        <v>41000</v>
      </c>
      <c r="B222">
        <f>'[7]Precio Diesel R13'!B222</f>
        <v>2012</v>
      </c>
      <c r="C222">
        <f>'[7]Precio Diesel R13'!C222</f>
        <v>4</v>
      </c>
      <c r="D222">
        <f>'[7]Precio Diesel R13'!D222</f>
        <v>638.20000000000005</v>
      </c>
    </row>
    <row r="223" spans="1:4" x14ac:dyDescent="0.25">
      <c r="A223" s="2">
        <f>'[7]Precio Diesel R13'!A223</f>
        <v>41030</v>
      </c>
      <c r="B223">
        <f>'[7]Precio Diesel R13'!B223</f>
        <v>2012</v>
      </c>
      <c r="C223">
        <f>'[7]Precio Diesel R13'!C223</f>
        <v>5</v>
      </c>
      <c r="D223">
        <f>'[7]Precio Diesel R13'!D223</f>
        <v>625</v>
      </c>
    </row>
    <row r="224" spans="1:4" x14ac:dyDescent="0.25">
      <c r="A224" s="2">
        <f>'[7]Precio Diesel R13'!A224</f>
        <v>41061</v>
      </c>
      <c r="B224">
        <f>'[7]Precio Diesel R13'!B224</f>
        <v>2012</v>
      </c>
      <c r="C224">
        <f>'[7]Precio Diesel R13'!C224</f>
        <v>6</v>
      </c>
      <c r="D224">
        <f>'[7]Precio Diesel R13'!D224</f>
        <v>598.1</v>
      </c>
    </row>
    <row r="225" spans="1:4" x14ac:dyDescent="0.25">
      <c r="A225" s="2">
        <f>'[7]Precio Diesel R13'!A225</f>
        <v>41091</v>
      </c>
      <c r="B225">
        <f>'[7]Precio Diesel R13'!B225</f>
        <v>2012</v>
      </c>
      <c r="C225">
        <f>'[7]Precio Diesel R13'!C225</f>
        <v>7</v>
      </c>
      <c r="D225">
        <f>'[7]Precio Diesel R13'!D225</f>
        <v>555.20000000000005</v>
      </c>
    </row>
    <row r="226" spans="1:4" x14ac:dyDescent="0.25">
      <c r="A226" s="2">
        <f>'[7]Precio Diesel R13'!A226</f>
        <v>41122</v>
      </c>
      <c r="B226">
        <f>'[7]Precio Diesel R13'!B226</f>
        <v>2012</v>
      </c>
      <c r="C226">
        <f>'[7]Precio Diesel R13'!C226</f>
        <v>8</v>
      </c>
      <c r="D226">
        <f>'[7]Precio Diesel R13'!D226</f>
        <v>581</v>
      </c>
    </row>
    <row r="227" spans="1:4" x14ac:dyDescent="0.25">
      <c r="A227" s="2">
        <f>'[7]Precio Diesel R13'!A227</f>
        <v>41153</v>
      </c>
      <c r="B227">
        <f>'[7]Precio Diesel R13'!B227</f>
        <v>2012</v>
      </c>
      <c r="C227">
        <f>'[7]Precio Diesel R13'!C227</f>
        <v>9</v>
      </c>
      <c r="D227">
        <f>'[7]Precio Diesel R13'!D227</f>
        <v>622.1</v>
      </c>
    </row>
    <row r="228" spans="1:4" x14ac:dyDescent="0.25">
      <c r="A228" s="2">
        <f>'[7]Precio Diesel R13'!A228</f>
        <v>41183</v>
      </c>
      <c r="B228">
        <f>'[7]Precio Diesel R13'!B228</f>
        <v>2012</v>
      </c>
      <c r="C228">
        <f>'[7]Precio Diesel R13'!C228</f>
        <v>10</v>
      </c>
      <c r="D228">
        <f>'[7]Precio Diesel R13'!D228</f>
        <v>611.20000000000005</v>
      </c>
    </row>
    <row r="229" spans="1:4" x14ac:dyDescent="0.25">
      <c r="A229" s="2">
        <f>'[7]Precio Diesel R13'!A229</f>
        <v>41214</v>
      </c>
      <c r="B229">
        <f>'[7]Precio Diesel R13'!B229</f>
        <v>2012</v>
      </c>
      <c r="C229">
        <f>'[7]Precio Diesel R13'!C229</f>
        <v>11</v>
      </c>
      <c r="D229">
        <f>'[7]Precio Diesel R13'!D229</f>
        <v>614.79999999999995</v>
      </c>
    </row>
    <row r="230" spans="1:4" x14ac:dyDescent="0.25">
      <c r="A230" s="2">
        <f>'[7]Precio Diesel R13'!A230</f>
        <v>41244</v>
      </c>
      <c r="B230">
        <f>'[7]Precio Diesel R13'!B230</f>
        <v>2012</v>
      </c>
      <c r="C230">
        <f>'[7]Precio Diesel R13'!C230</f>
        <v>12</v>
      </c>
      <c r="D230">
        <f>'[7]Precio Diesel R13'!D230</f>
        <v>603</v>
      </c>
    </row>
    <row r="231" spans="1:4" x14ac:dyDescent="0.25">
      <c r="A231" s="2">
        <f>'[7]Precio Diesel R13'!A231</f>
        <v>41275</v>
      </c>
      <c r="B231">
        <f>'[7]Precio Diesel R13'!B231</f>
        <v>2013</v>
      </c>
      <c r="C231">
        <f>'[7]Precio Diesel R13'!C231</f>
        <v>1</v>
      </c>
      <c r="D231">
        <f>'[7]Precio Diesel R13'!D231</f>
        <v>600.32173909999995</v>
      </c>
    </row>
    <row r="232" spans="1:4" x14ac:dyDescent="0.25">
      <c r="A232" s="2">
        <f>'[7]Precio Diesel R13'!A232</f>
        <v>41306</v>
      </c>
      <c r="B232">
        <f>'[7]Precio Diesel R13'!B232</f>
        <v>2013</v>
      </c>
      <c r="C232">
        <f>'[7]Precio Diesel R13'!C232</f>
        <v>2</v>
      </c>
      <c r="D232">
        <f>'[7]Precio Diesel R13'!D232</f>
        <v>604.84070799999995</v>
      </c>
    </row>
    <row r="233" spans="1:4" x14ac:dyDescent="0.25">
      <c r="A233" s="2">
        <f>'[7]Precio Diesel R13'!A233</f>
        <v>41334</v>
      </c>
      <c r="B233">
        <f>'[7]Precio Diesel R13'!B233</f>
        <v>2013</v>
      </c>
      <c r="C233">
        <f>'[7]Precio Diesel R13'!C233</f>
        <v>3</v>
      </c>
      <c r="D233">
        <f>'[7]Precio Diesel R13'!D233</f>
        <v>639.60683759999995</v>
      </c>
    </row>
    <row r="234" spans="1:4" x14ac:dyDescent="0.25">
      <c r="A234" s="2">
        <f>'[7]Precio Diesel R13'!A234</f>
        <v>41365</v>
      </c>
      <c r="B234">
        <f>'[7]Precio Diesel R13'!B234</f>
        <v>2013</v>
      </c>
      <c r="C234">
        <f>'[7]Precio Diesel R13'!C234</f>
        <v>4</v>
      </c>
      <c r="D234">
        <f>'[7]Precio Diesel R13'!D234</f>
        <v>601.19658119999997</v>
      </c>
    </row>
    <row r="235" spans="1:4" x14ac:dyDescent="0.25">
      <c r="A235" s="2">
        <f>'[7]Precio Diesel R13'!A235</f>
        <v>41395</v>
      </c>
      <c r="B235">
        <f>'[7]Precio Diesel R13'!B235</f>
        <v>2013</v>
      </c>
      <c r="C235">
        <f>'[7]Precio Diesel R13'!C235</f>
        <v>5</v>
      </c>
      <c r="D235">
        <f>'[7]Precio Diesel R13'!D235</f>
        <v>575.16379310000002</v>
      </c>
    </row>
    <row r="236" spans="1:4" x14ac:dyDescent="0.25">
      <c r="A236" s="2">
        <f>'[7]Precio Diesel R13'!A236</f>
        <v>41426</v>
      </c>
      <c r="B236">
        <f>'[7]Precio Diesel R13'!B236</f>
        <v>2013</v>
      </c>
      <c r="C236">
        <f>'[7]Precio Diesel R13'!C236</f>
        <v>6</v>
      </c>
      <c r="D236">
        <f>'[7]Precio Diesel R13'!D236</f>
        <v>592.62068969999996</v>
      </c>
    </row>
    <row r="237" spans="1:4" x14ac:dyDescent="0.25">
      <c r="A237" s="2">
        <f>'[7]Precio Diesel R13'!A237</f>
        <v>41456</v>
      </c>
      <c r="B237">
        <f>'[7]Precio Diesel R13'!B237</f>
        <v>2013</v>
      </c>
      <c r="C237">
        <f>'[7]Precio Diesel R13'!C237</f>
        <v>7</v>
      </c>
      <c r="D237">
        <f>'[7]Precio Diesel R13'!D237</f>
        <v>614.36206900000002</v>
      </c>
    </row>
    <row r="238" spans="1:4" x14ac:dyDescent="0.25">
      <c r="A238" s="2">
        <f>'[7]Precio Diesel R13'!A238</f>
        <v>41487</v>
      </c>
      <c r="B238">
        <f>'[7]Precio Diesel R13'!B238</f>
        <v>2013</v>
      </c>
      <c r="C238">
        <f>'[7]Precio Diesel R13'!C238</f>
        <v>8</v>
      </c>
      <c r="D238">
        <f>'[7]Precio Diesel R13'!D238</f>
        <v>639.04347829999995</v>
      </c>
    </row>
    <row r="239" spans="1:4" x14ac:dyDescent="0.25">
      <c r="A239" s="2">
        <f>'[7]Precio Diesel R13'!A239</f>
        <v>41518</v>
      </c>
      <c r="B239">
        <f>'[7]Precio Diesel R13'!B239</f>
        <v>2013</v>
      </c>
      <c r="C239">
        <f>'[7]Precio Diesel R13'!C239</f>
        <v>9</v>
      </c>
      <c r="D239">
        <f>'[7]Precio Diesel R13'!D239</f>
        <v>649.11206900000002</v>
      </c>
    </row>
    <row r="240" spans="1:4" x14ac:dyDescent="0.25">
      <c r="A240" s="2">
        <f>'[7]Precio Diesel R13'!A240</f>
        <v>41548</v>
      </c>
      <c r="B240">
        <f>'[7]Precio Diesel R13'!B240</f>
        <v>2013</v>
      </c>
      <c r="C240">
        <f>'[7]Precio Diesel R13'!C240</f>
        <v>10</v>
      </c>
      <c r="D240">
        <f>'[7]Precio Diesel R13'!D240</f>
        <v>620</v>
      </c>
    </row>
    <row r="241" spans="1:4" x14ac:dyDescent="0.25">
      <c r="A241" s="2">
        <f>'[7]Precio Diesel R13'!A241</f>
        <v>41579</v>
      </c>
      <c r="B241">
        <f>'[7]Precio Diesel R13'!B241</f>
        <v>2013</v>
      </c>
      <c r="C241">
        <f>'[7]Precio Diesel R13'!C241</f>
        <v>11</v>
      </c>
      <c r="D241">
        <f>'[7]Precio Diesel R13'!D241</f>
        <v>614</v>
      </c>
    </row>
    <row r="242" spans="1:4" x14ac:dyDescent="0.25">
      <c r="A242" s="2">
        <f>'[7]Precio Diesel R13'!A242</f>
        <v>41609</v>
      </c>
      <c r="B242">
        <f>'[7]Precio Diesel R13'!B242</f>
        <v>2013</v>
      </c>
      <c r="C242">
        <f>'[7]Precio Diesel R13'!C242</f>
        <v>12</v>
      </c>
      <c r="D242">
        <f>'[7]Precio Diesel R13'!D242</f>
        <v>620</v>
      </c>
    </row>
    <row r="243" spans="1:4" x14ac:dyDescent="0.25">
      <c r="A243" s="2">
        <f>'[7]Precio Diesel R13'!A243</f>
        <v>41640</v>
      </c>
      <c r="B243">
        <f>'[7]Precio Diesel R13'!B243</f>
        <v>2014</v>
      </c>
      <c r="C243">
        <f>'[7]Precio Diesel R13'!C243</f>
        <v>1</v>
      </c>
      <c r="D243">
        <f>'[7]Precio Diesel R13'!D243</f>
        <v>650</v>
      </c>
    </row>
    <row r="244" spans="1:4" x14ac:dyDescent="0.25">
      <c r="A244" s="2">
        <f>'[7]Precio Diesel R13'!A244</f>
        <v>41671</v>
      </c>
      <c r="B244">
        <f>'[7]Precio Diesel R13'!B244</f>
        <v>2014</v>
      </c>
      <c r="C244">
        <f>'[7]Precio Diesel R13'!C244</f>
        <v>2</v>
      </c>
      <c r="D244">
        <f>'[7]Precio Diesel R13'!D244</f>
        <v>659.17241379999996</v>
      </c>
    </row>
    <row r="245" spans="1:4" x14ac:dyDescent="0.25">
      <c r="A245" s="2">
        <f>'[7]Precio Diesel R13'!A245</f>
        <v>41699</v>
      </c>
      <c r="B245">
        <f>'[7]Precio Diesel R13'!B245</f>
        <v>2014</v>
      </c>
      <c r="C245">
        <f>'[7]Precio Diesel R13'!C245</f>
        <v>3</v>
      </c>
      <c r="D245">
        <f>'[7]Precio Diesel R13'!D245</f>
        <v>683.75862070000005</v>
      </c>
    </row>
    <row r="246" spans="1:4" x14ac:dyDescent="0.25">
      <c r="A246" s="2">
        <f>'[7]Precio Diesel R13'!A246</f>
        <v>41730</v>
      </c>
      <c r="B246">
        <f>'[7]Precio Diesel R13'!B246</f>
        <v>2014</v>
      </c>
      <c r="C246">
        <f>'[7]Precio Diesel R13'!C246</f>
        <v>4</v>
      </c>
      <c r="D246">
        <f>'[7]Precio Diesel R13'!D246</f>
        <v>667.15384619999998</v>
      </c>
    </row>
    <row r="247" spans="1:4" x14ac:dyDescent="0.25">
      <c r="A247" s="2">
        <f>'[7]Precio Diesel R13'!A247</f>
        <v>41760</v>
      </c>
      <c r="B247">
        <f>'[7]Precio Diesel R13'!B247</f>
        <v>2014</v>
      </c>
      <c r="C247">
        <f>'[7]Precio Diesel R13'!C247</f>
        <v>5</v>
      </c>
      <c r="D247">
        <f>'[7]Precio Diesel R13'!D247</f>
        <v>688.04273499999999</v>
      </c>
    </row>
    <row r="248" spans="1:4" x14ac:dyDescent="0.25">
      <c r="A248" s="2">
        <f>'[7]Precio Diesel R13'!A248</f>
        <v>41791</v>
      </c>
      <c r="B248">
        <f>'[7]Precio Diesel R13'!B248</f>
        <v>2014</v>
      </c>
      <c r="C248">
        <f>'[7]Precio Diesel R13'!C248</f>
        <v>6</v>
      </c>
      <c r="D248">
        <f>'[7]Precio Diesel R13'!D248</f>
        <v>668.40170939999996</v>
      </c>
    </row>
    <row r="249" spans="1:4" x14ac:dyDescent="0.25">
      <c r="A249" s="2">
        <f>'[7]Precio Diesel R13'!A249</f>
        <v>41821</v>
      </c>
      <c r="B249">
        <f>'[7]Precio Diesel R13'!B249</f>
        <v>2014</v>
      </c>
      <c r="C249">
        <f>'[7]Precio Diesel R13'!C249</f>
        <v>7</v>
      </c>
      <c r="D249">
        <f>'[7]Precio Diesel R13'!D249</f>
        <v>682.52991450000002</v>
      </c>
    </row>
    <row r="250" spans="1:4" x14ac:dyDescent="0.25">
      <c r="A250" s="2">
        <f>'[7]Precio Diesel R13'!A250</f>
        <v>41852</v>
      </c>
      <c r="B250">
        <f>'[7]Precio Diesel R13'!B250</f>
        <v>2014</v>
      </c>
      <c r="C250">
        <f>'[7]Precio Diesel R13'!C250</f>
        <v>8</v>
      </c>
      <c r="D250">
        <f>'[7]Precio Diesel R13'!D250</f>
        <v>671.35897439999997</v>
      </c>
    </row>
    <row r="251" spans="1:4" x14ac:dyDescent="0.25">
      <c r="A251" s="2">
        <f>'[7]Precio Diesel R13'!A251</f>
        <v>41883</v>
      </c>
      <c r="B251">
        <f>'[7]Precio Diesel R13'!B251</f>
        <v>2014</v>
      </c>
      <c r="C251">
        <f>'[7]Precio Diesel R13'!C251</f>
        <v>9</v>
      </c>
      <c r="D251">
        <f>'[7]Precio Diesel R13'!D251</f>
        <v>680</v>
      </c>
    </row>
    <row r="252" spans="1:4" x14ac:dyDescent="0.25">
      <c r="A252" s="2">
        <f>'[7]Precio Diesel R13'!A252</f>
        <v>41913</v>
      </c>
      <c r="B252">
        <f>'[7]Precio Diesel R13'!B252</f>
        <v>2014</v>
      </c>
      <c r="C252">
        <f>'[7]Precio Diesel R13'!C252</f>
        <v>10</v>
      </c>
      <c r="D252">
        <f>'[7]Precio Diesel R13'!D252</f>
        <v>675.00854700000002</v>
      </c>
    </row>
    <row r="253" spans="1:4" x14ac:dyDescent="0.25">
      <c r="A253" s="2">
        <f>'[7]Precio Diesel R13'!A253</f>
        <v>41944</v>
      </c>
      <c r="B253">
        <f>'[7]Precio Diesel R13'!B253</f>
        <v>2014</v>
      </c>
      <c r="C253">
        <f>'[7]Precio Diesel R13'!C253</f>
        <v>11</v>
      </c>
      <c r="D253">
        <f>'[7]Precio Diesel R13'!D253</f>
        <v>655.45299150000005</v>
      </c>
    </row>
    <row r="254" spans="1:4" x14ac:dyDescent="0.25">
      <c r="A254" s="2">
        <f>'[7]Precio Diesel R13'!A254</f>
        <v>41974</v>
      </c>
      <c r="B254">
        <f>'[7]Precio Diesel R13'!B254</f>
        <v>2014</v>
      </c>
      <c r="C254">
        <f>'[7]Precio Diesel R13'!C254</f>
        <v>12</v>
      </c>
      <c r="D254">
        <f>'[7]Precio Diesel R13'!D254</f>
        <v>632.35042739999994</v>
      </c>
    </row>
    <row r="255" spans="1:4" x14ac:dyDescent="0.25">
      <c r="A255" s="2">
        <f>'[7]Precio Diesel R13'!A255</f>
        <v>42005</v>
      </c>
      <c r="B255">
        <f>'[7]Precio Diesel R13'!B255</f>
        <v>2015</v>
      </c>
      <c r="C255">
        <f>'[7]Precio Diesel R13'!C255</f>
        <v>1</v>
      </c>
      <c r="D255">
        <f>'[7]Precio Diesel R13'!D255</f>
        <v>548.26495729999999</v>
      </c>
    </row>
    <row r="256" spans="1:4" x14ac:dyDescent="0.25">
      <c r="A256" s="2">
        <f>'[7]Precio Diesel R13'!A256</f>
        <v>42036</v>
      </c>
      <c r="B256">
        <f>'[7]Precio Diesel R13'!B256</f>
        <v>2015</v>
      </c>
      <c r="C256">
        <f>'[7]Precio Diesel R13'!C256</f>
        <v>2</v>
      </c>
      <c r="D256">
        <f>'[7]Precio Diesel R13'!D256</f>
        <v>490.13675210000002</v>
      </c>
    </row>
    <row r="257" spans="1:4" x14ac:dyDescent="0.25">
      <c r="A257" s="2">
        <f>'[7]Precio Diesel R13'!A257</f>
        <v>42064</v>
      </c>
      <c r="B257">
        <f>'[7]Precio Diesel R13'!B257</f>
        <v>2015</v>
      </c>
      <c r="C257">
        <f>'[7]Precio Diesel R13'!C257</f>
        <v>3</v>
      </c>
      <c r="D257">
        <f>'[7]Precio Diesel R13'!D257</f>
        <v>503.97435899999999</v>
      </c>
    </row>
    <row r="258" spans="1:4" x14ac:dyDescent="0.25">
      <c r="A258" s="2">
        <f>'[7]Precio Diesel R13'!A258</f>
        <v>42095</v>
      </c>
      <c r="B258">
        <f>'[7]Precio Diesel R13'!B258</f>
        <v>2015</v>
      </c>
      <c r="C258">
        <f>'[7]Precio Diesel R13'!C258</f>
        <v>4</v>
      </c>
      <c r="D258">
        <f>'[7]Precio Diesel R13'!D258</f>
        <v>517.8974359</v>
      </c>
    </row>
    <row r="259" spans="1:4" x14ac:dyDescent="0.25">
      <c r="A259" s="2">
        <f>'[7]Precio Diesel R13'!A259</f>
        <v>42125</v>
      </c>
      <c r="B259">
        <f>'[7]Precio Diesel R13'!B259</f>
        <v>2015</v>
      </c>
      <c r="C259">
        <f>'[7]Precio Diesel R13'!C259</f>
        <v>5</v>
      </c>
      <c r="D259">
        <f>'[7]Precio Diesel R13'!D259</f>
        <v>517</v>
      </c>
    </row>
    <row r="260" spans="1:4" x14ac:dyDescent="0.25">
      <c r="A260" s="2">
        <f>'[7]Precio Diesel R13'!A260</f>
        <v>42156</v>
      </c>
      <c r="B260">
        <f>'[7]Precio Diesel R13'!B260</f>
        <v>2015</v>
      </c>
      <c r="C260">
        <f>'[7]Precio Diesel R13'!C260</f>
        <v>6</v>
      </c>
      <c r="D260">
        <f>'[7]Precio Diesel R13'!D260</f>
        <v>534.97435900000005</v>
      </c>
    </row>
    <row r="261" spans="1:4" x14ac:dyDescent="0.25">
      <c r="A261" s="2">
        <f>'[7]Precio Diesel R13'!A261</f>
        <v>42186</v>
      </c>
      <c r="B261">
        <f>'[7]Precio Diesel R13'!B261</f>
        <v>2015</v>
      </c>
      <c r="C261">
        <f>'[7]Precio Diesel R13'!C261</f>
        <v>7</v>
      </c>
      <c r="D261">
        <f>'[7]Precio Diesel R13'!D261</f>
        <v>535.53846150000004</v>
      </c>
    </row>
    <row r="262" spans="1:4" x14ac:dyDescent="0.25">
      <c r="A262" s="2">
        <f>'[7]Precio Diesel R13'!A262</f>
        <v>42217</v>
      </c>
      <c r="B262">
        <f>'[7]Precio Diesel R13'!B262</f>
        <v>2015</v>
      </c>
      <c r="C262">
        <f>'[7]Precio Diesel R13'!C262</f>
        <v>8</v>
      </c>
      <c r="D262">
        <f>'[7]Precio Diesel R13'!D262</f>
        <v>521.44736839999996</v>
      </c>
    </row>
    <row r="263" spans="1:4" x14ac:dyDescent="0.25">
      <c r="A263" s="2">
        <f>'[7]Precio Diesel R13'!A263</f>
        <v>42248</v>
      </c>
      <c r="B263">
        <f>'[7]Precio Diesel R13'!B263</f>
        <v>2015</v>
      </c>
      <c r="C263">
        <f>'[7]Precio Diesel R13'!C263</f>
        <v>9</v>
      </c>
      <c r="D263">
        <f>'[7]Precio Diesel R13'!D263</f>
        <v>500.58260869999998</v>
      </c>
    </row>
    <row r="264" spans="1:4" x14ac:dyDescent="0.25">
      <c r="A264" s="2">
        <f>'[7]Precio Diesel R13'!A264</f>
        <v>42278</v>
      </c>
      <c r="B264">
        <f>'[7]Precio Diesel R13'!B264</f>
        <v>2015</v>
      </c>
      <c r="C264">
        <f>'[7]Precio Diesel R13'!C264</f>
        <v>10</v>
      </c>
      <c r="D264">
        <f>'[7]Precio Diesel R13'!D264</f>
        <v>494.69565219999998</v>
      </c>
    </row>
    <row r="265" spans="1:4" x14ac:dyDescent="0.25">
      <c r="A265" s="2">
        <f>'[7]Precio Diesel R13'!A265</f>
        <v>42309</v>
      </c>
      <c r="B265">
        <f>'[7]Precio Diesel R13'!B265</f>
        <v>2015</v>
      </c>
      <c r="C265">
        <f>'[7]Precio Diesel R13'!C265</f>
        <v>11</v>
      </c>
      <c r="D265">
        <f>'[7]Precio Diesel R13'!D265</f>
        <v>484.73913040000002</v>
      </c>
    </row>
    <row r="266" spans="1:4" x14ac:dyDescent="0.25">
      <c r="A266" s="2">
        <f>'[7]Precio Diesel R13'!A266</f>
        <v>42339</v>
      </c>
      <c r="B266">
        <f>'[7]Precio Diesel R13'!B266</f>
        <v>2015</v>
      </c>
      <c r="C266">
        <f>'[7]Precio Diesel R13'!C266</f>
        <v>12</v>
      </c>
      <c r="D266">
        <f>'[7]Precio Diesel R13'!D266</f>
        <v>483.73043480000001</v>
      </c>
    </row>
    <row r="267" spans="1:4" x14ac:dyDescent="0.25">
      <c r="A267" s="2">
        <f>'[7]Precio Diesel R13'!A267</f>
        <v>42370</v>
      </c>
      <c r="B267">
        <f>'[7]Precio Diesel R13'!B267</f>
        <v>2016</v>
      </c>
      <c r="C267">
        <f>'[7]Precio Diesel R13'!C267</f>
        <v>1</v>
      </c>
      <c r="D267">
        <f>'[7]Precio Diesel R13'!D267</f>
        <v>440.24778759999998</v>
      </c>
    </row>
    <row r="268" spans="1:4" x14ac:dyDescent="0.25">
      <c r="A268" s="2">
        <f>'[7]Precio Diesel R13'!A268</f>
        <v>42401</v>
      </c>
      <c r="B268">
        <f>'[7]Precio Diesel R13'!B268</f>
        <v>2016</v>
      </c>
      <c r="C268">
        <f>'[7]Precio Diesel R13'!C268</f>
        <v>2</v>
      </c>
      <c r="D268">
        <f>'[7]Precio Diesel R13'!D268</f>
        <v>401.71681419999999</v>
      </c>
    </row>
    <row r="269" spans="1:4" x14ac:dyDescent="0.25">
      <c r="A269" s="2">
        <f>'[7]Precio Diesel R13'!A269</f>
        <v>42430</v>
      </c>
      <c r="B269">
        <f>'[7]Precio Diesel R13'!B269</f>
        <v>2016</v>
      </c>
      <c r="C269">
        <f>'[7]Precio Diesel R13'!C269</f>
        <v>3</v>
      </c>
      <c r="D269">
        <f>'[7]Precio Diesel R13'!D269</f>
        <v>382.83185839999999</v>
      </c>
    </row>
    <row r="270" spans="1:4" x14ac:dyDescent="0.25">
      <c r="A270" s="2">
        <f>'[7]Precio Diesel R13'!A270</f>
        <v>42461</v>
      </c>
      <c r="B270">
        <f>'[7]Precio Diesel R13'!B270</f>
        <v>2016</v>
      </c>
      <c r="C270">
        <f>'[7]Precio Diesel R13'!C270</f>
        <v>4</v>
      </c>
      <c r="D270">
        <f>'[7]Precio Diesel R13'!D270</f>
        <v>407.03539819999997</v>
      </c>
    </row>
    <row r="271" spans="1:4" x14ac:dyDescent="0.25">
      <c r="A271" s="2">
        <f>'[7]Precio Diesel R13'!A271</f>
        <v>42491</v>
      </c>
      <c r="B271">
        <f>'[7]Precio Diesel R13'!B271</f>
        <v>2016</v>
      </c>
      <c r="C271">
        <f>'[7]Precio Diesel R13'!C271</f>
        <v>5</v>
      </c>
      <c r="D271">
        <f>'[7]Precio Diesel R13'!D271</f>
        <v>407.43362830000001</v>
      </c>
    </row>
    <row r="272" spans="1:4" x14ac:dyDescent="0.25">
      <c r="A272" s="2">
        <f>'[7]Precio Diesel R13'!A272</f>
        <v>42522</v>
      </c>
      <c r="B272">
        <f>'[7]Precio Diesel R13'!B272</f>
        <v>2016</v>
      </c>
      <c r="C272">
        <f>'[7]Precio Diesel R13'!C272</f>
        <v>6</v>
      </c>
      <c r="D272">
        <f>'[7]Precio Diesel R13'!D272</f>
        <v>431</v>
      </c>
    </row>
    <row r="273" spans="1:4" x14ac:dyDescent="0.25">
      <c r="A273" s="2">
        <f>'[7]Precio Diesel R13'!A273</f>
        <v>42552</v>
      </c>
      <c r="B273">
        <f>'[7]Precio Diesel R13'!B273</f>
        <v>2016</v>
      </c>
      <c r="C273">
        <f>'[7]Precio Diesel R13'!C273</f>
        <v>7</v>
      </c>
      <c r="D273">
        <f>'[7]Precio Diesel R13'!D273</f>
        <v>453.78378379999998</v>
      </c>
    </row>
    <row r="274" spans="1:4" x14ac:dyDescent="0.25">
      <c r="A274" s="2">
        <f>'[7]Precio Diesel R13'!A274</f>
        <v>42583</v>
      </c>
      <c r="B274">
        <f>'[7]Precio Diesel R13'!B274</f>
        <v>2016</v>
      </c>
      <c r="C274">
        <f>'[7]Precio Diesel R13'!C274</f>
        <v>8</v>
      </c>
      <c r="D274">
        <f>'[7]Precio Diesel R13'!D274</f>
        <v>443.71818180000002</v>
      </c>
    </row>
    <row r="275" spans="1:4" x14ac:dyDescent="0.25">
      <c r="A275" s="2">
        <f>'[7]Precio Diesel R13'!A275</f>
        <v>42614</v>
      </c>
      <c r="B275">
        <f>'[7]Precio Diesel R13'!B275</f>
        <v>2016</v>
      </c>
      <c r="C275">
        <f>'[7]Precio Diesel R13'!C275</f>
        <v>9</v>
      </c>
      <c r="D275">
        <f>'[7]Precio Diesel R13'!D275</f>
        <v>439.37837839999997</v>
      </c>
    </row>
    <row r="276" spans="1:4" x14ac:dyDescent="0.25">
      <c r="A276" s="2">
        <f>'[7]Precio Diesel R13'!A276</f>
        <v>42644</v>
      </c>
      <c r="B276">
        <f>'[7]Precio Diesel R13'!B276</f>
        <v>2016</v>
      </c>
      <c r="C276">
        <f>'[7]Precio Diesel R13'!C276</f>
        <v>10</v>
      </c>
      <c r="D276">
        <f>'[7]Precio Diesel R13'!D276</f>
        <v>447.5045045</v>
      </c>
    </row>
    <row r="277" spans="1:4" x14ac:dyDescent="0.25">
      <c r="A277" s="2">
        <f>'[7]Precio Diesel R13'!A277</f>
        <v>42675</v>
      </c>
      <c r="B277">
        <f>'[7]Precio Diesel R13'!B277</f>
        <v>2016</v>
      </c>
      <c r="C277">
        <f>'[7]Precio Diesel R13'!C277</f>
        <v>11</v>
      </c>
      <c r="D277">
        <f>'[7]Precio Diesel R13'!D277</f>
        <v>472.6909091</v>
      </c>
    </row>
    <row r="278" spans="1:4" x14ac:dyDescent="0.25">
      <c r="A278" s="2">
        <f>'[7]Precio Diesel R13'!A278</f>
        <v>42705</v>
      </c>
      <c r="B278">
        <f>'[7]Precio Diesel R13'!B278</f>
        <v>2016</v>
      </c>
      <c r="C278">
        <f>'[7]Precio Diesel R13'!C278</f>
        <v>12</v>
      </c>
      <c r="D278">
        <f>'[7]Precio Diesel R13'!D278</f>
        <v>461.93577979999998</v>
      </c>
    </row>
    <row r="279" spans="1:4" x14ac:dyDescent="0.25">
      <c r="A279" s="2">
        <f>'[7]Precio Diesel R13'!A279</f>
        <v>42736</v>
      </c>
      <c r="B279">
        <f>'[7]Precio Diesel R13'!B279</f>
        <v>2017</v>
      </c>
      <c r="C279">
        <f>'[7]Precio Diesel R13'!C279</f>
        <v>1</v>
      </c>
      <c r="D279">
        <f>'[7]Precio Diesel R13'!D279</f>
        <v>484.33636360000003</v>
      </c>
    </row>
    <row r="280" spans="1:4" x14ac:dyDescent="0.25">
      <c r="A280" s="2">
        <f>'[7]Precio Diesel R13'!A280</f>
        <v>42767</v>
      </c>
      <c r="B280">
        <f>'[7]Precio Diesel R13'!B280</f>
        <v>2017</v>
      </c>
      <c r="C280">
        <f>'[7]Precio Diesel R13'!C280</f>
        <v>2</v>
      </c>
      <c r="D280">
        <f>'[7]Precio Diesel R13'!D280</f>
        <v>485</v>
      </c>
    </row>
    <row r="281" spans="1:4" x14ac:dyDescent="0.25">
      <c r="A281" s="2">
        <f>'[7]Precio Diesel R13'!A281</f>
        <v>42795</v>
      </c>
      <c r="B281">
        <f>'[7]Precio Diesel R13'!B281</f>
        <v>2017</v>
      </c>
      <c r="C281">
        <f>'[7]Precio Diesel R13'!C281</f>
        <v>3</v>
      </c>
      <c r="D281">
        <f>'[7]Precio Diesel R13'!D281</f>
        <v>482.8125</v>
      </c>
    </row>
    <row r="282" spans="1:4" x14ac:dyDescent="0.25">
      <c r="A282" s="2">
        <f>'[7]Precio Diesel R13'!A282</f>
        <v>42826</v>
      </c>
      <c r="B282">
        <f>'[7]Precio Diesel R13'!B282</f>
        <v>2017</v>
      </c>
      <c r="C282">
        <f>'[7]Precio Diesel R13'!C282</f>
        <v>4</v>
      </c>
      <c r="D282">
        <f>'[7]Precio Diesel R13'!D282</f>
        <v>479.66363639999997</v>
      </c>
    </row>
    <row r="283" spans="1:4" x14ac:dyDescent="0.25">
      <c r="A283" s="2">
        <f>'[7]Precio Diesel R13'!A283</f>
        <v>42856</v>
      </c>
      <c r="B283">
        <f>'[7]Precio Diesel R13'!B283</f>
        <v>2017</v>
      </c>
      <c r="C283">
        <f>'[7]Precio Diesel R13'!C283</f>
        <v>5</v>
      </c>
      <c r="D283">
        <f>'[7]Precio Diesel R13'!D283</f>
        <v>485.0892857</v>
      </c>
    </row>
    <row r="284" spans="1:4" x14ac:dyDescent="0.25">
      <c r="A284" s="2">
        <f>'[7]Precio Diesel R13'!A284</f>
        <v>42887</v>
      </c>
      <c r="B284">
        <f>'[7]Precio Diesel R13'!B284</f>
        <v>2017</v>
      </c>
      <c r="C284">
        <f>'[7]Precio Diesel R13'!C284</f>
        <v>6</v>
      </c>
      <c r="D284">
        <f>'[7]Precio Diesel R13'!D284</f>
        <v>475.05357140000001</v>
      </c>
    </row>
    <row r="285" spans="1:4" x14ac:dyDescent="0.25">
      <c r="A285" s="2">
        <f>'[7]Precio Diesel R13'!A285</f>
        <v>42917</v>
      </c>
      <c r="B285">
        <f>'[7]Precio Diesel R13'!B285</f>
        <v>2017</v>
      </c>
      <c r="C285">
        <f>'[7]Precio Diesel R13'!C285</f>
        <v>7</v>
      </c>
      <c r="D285">
        <f>'[7]Precio Diesel R13'!D285</f>
        <v>462.04545450000001</v>
      </c>
    </row>
    <row r="286" spans="1:4" x14ac:dyDescent="0.25">
      <c r="A286" s="2">
        <f>'[7]Precio Diesel R13'!A286</f>
        <v>42948</v>
      </c>
      <c r="B286">
        <f>'[7]Precio Diesel R13'!B286</f>
        <v>2017</v>
      </c>
      <c r="C286">
        <f>'[7]Precio Diesel R13'!C286</f>
        <v>8</v>
      </c>
      <c r="D286">
        <f>'[7]Precio Diesel R13'!D286</f>
        <v>465.70642199999998</v>
      </c>
    </row>
    <row r="287" spans="1:4" x14ac:dyDescent="0.25">
      <c r="A287" s="2">
        <f>'[7]Precio Diesel R13'!A287</f>
        <v>42979</v>
      </c>
      <c r="B287">
        <f>'[7]Precio Diesel R13'!B287</f>
        <v>2017</v>
      </c>
      <c r="C287">
        <f>'[7]Precio Diesel R13'!C287</f>
        <v>9</v>
      </c>
      <c r="D287">
        <f>'[7]Precio Diesel R13'!D287</f>
        <v>480.32110089999998</v>
      </c>
    </row>
    <row r="288" spans="1:4" x14ac:dyDescent="0.25">
      <c r="A288" s="2">
        <f>'[7]Precio Diesel R13'!A288</f>
        <v>43009</v>
      </c>
      <c r="B288">
        <f>'[7]Precio Diesel R13'!B288</f>
        <v>2017</v>
      </c>
      <c r="C288">
        <f>'[7]Precio Diesel R13'!C288</f>
        <v>10</v>
      </c>
      <c r="D288">
        <f>'[7]Precio Diesel R13'!D288</f>
        <v>501.5892857</v>
      </c>
    </row>
    <row r="289" spans="1:4" x14ac:dyDescent="0.25">
      <c r="A289" s="2">
        <f>'[7]Precio Diesel R13'!A289</f>
        <v>43040</v>
      </c>
      <c r="B289">
        <f>'[7]Precio Diesel R13'!B289</f>
        <v>2017</v>
      </c>
      <c r="C289">
        <f>'[7]Precio Diesel R13'!C289</f>
        <v>11</v>
      </c>
      <c r="D289">
        <f>'[7]Precio Diesel R13'!D289</f>
        <v>503.65454549999998</v>
      </c>
    </row>
    <row r="290" spans="1:4" x14ac:dyDescent="0.25">
      <c r="A290" s="2">
        <f>'[7]Precio Diesel R13'!A290</f>
        <v>43070</v>
      </c>
      <c r="B290">
        <f>'[7]Precio Diesel R13'!B290</f>
        <v>2017</v>
      </c>
      <c r="C290">
        <f>'[7]Precio Diesel R13'!C290</f>
        <v>12</v>
      </c>
      <c r="D290">
        <f>'[7]Precio Diesel R13'!D290</f>
        <v>526.32142859999999</v>
      </c>
    </row>
    <row r="291" spans="1:4" x14ac:dyDescent="0.25">
      <c r="A291" s="2">
        <f>'[7]Precio Diesel R13'!A291</f>
        <v>43101</v>
      </c>
      <c r="B291">
        <f>'[7]Precio Diesel R13'!B291</f>
        <v>2018</v>
      </c>
      <c r="C291">
        <f>'[7]Precio Diesel R13'!C291</f>
        <v>1</v>
      </c>
      <c r="D291">
        <f>'[7]Precio Diesel R13'!D291</f>
        <v>531.98148149999997</v>
      </c>
    </row>
    <row r="292" spans="1:4" x14ac:dyDescent="0.25">
      <c r="A292" s="2">
        <f>'[7]Precio Diesel R13'!A292</f>
        <v>43132</v>
      </c>
      <c r="B292">
        <f>'[7]Precio Diesel R13'!B292</f>
        <v>2018</v>
      </c>
      <c r="C292">
        <f>'[7]Precio Diesel R13'!C292</f>
        <v>2</v>
      </c>
      <c r="D292">
        <f>'[7]Precio Diesel R13'!D292</f>
        <v>537.88888889999998</v>
      </c>
    </row>
    <row r="293" spans="1:4" x14ac:dyDescent="0.25">
      <c r="A293" s="2">
        <f>'[7]Precio Diesel R13'!A293</f>
        <v>43160</v>
      </c>
      <c r="B293">
        <f>'[7]Precio Diesel R13'!B293</f>
        <v>2018</v>
      </c>
      <c r="C293">
        <f>'[7]Precio Diesel R13'!C293</f>
        <v>3</v>
      </c>
      <c r="D293">
        <f>'[7]Precio Diesel R13'!D293</f>
        <v>515.92592590000004</v>
      </c>
    </row>
    <row r="294" spans="1:4" x14ac:dyDescent="0.25">
      <c r="A294" s="2">
        <f>'[7]Precio Diesel R13'!A294</f>
        <v>43191</v>
      </c>
      <c r="B294">
        <f>'[7]Precio Diesel R13'!B294</f>
        <v>2018</v>
      </c>
      <c r="C294">
        <f>'[7]Precio Diesel R13'!C294</f>
        <v>4</v>
      </c>
      <c r="D294">
        <f>'[7]Precio Diesel R13'!D294</f>
        <v>520.74074069999995</v>
      </c>
    </row>
    <row r="295" spans="1:4" x14ac:dyDescent="0.25">
      <c r="A295" s="2">
        <f>'[7]Precio Diesel R13'!A295</f>
        <v>43221</v>
      </c>
      <c r="B295">
        <f>'[7]Precio Diesel R13'!B295</f>
        <v>2018</v>
      </c>
      <c r="C295">
        <f>'[7]Precio Diesel R13'!C295</f>
        <v>5</v>
      </c>
      <c r="D295">
        <f>'[7]Precio Diesel R13'!D295</f>
        <v>550.53703700000005</v>
      </c>
    </row>
    <row r="296" spans="1:4" x14ac:dyDescent="0.25">
      <c r="A296" s="2">
        <f>'[7]Precio Diesel R13'!A296</f>
        <v>43252</v>
      </c>
      <c r="B296">
        <f>'[7]Precio Diesel R13'!B296</f>
        <v>2018</v>
      </c>
      <c r="C296">
        <f>'[7]Precio Diesel R13'!C296</f>
        <v>6</v>
      </c>
      <c r="D296">
        <f>'[7]Precio Diesel R13'!D296</f>
        <v>579.16363639999997</v>
      </c>
    </row>
    <row r="297" spans="1:4" x14ac:dyDescent="0.25">
      <c r="A297" s="2">
        <f>'[7]Precio Diesel R13'!A297</f>
        <v>43282</v>
      </c>
      <c r="B297">
        <f>'[7]Precio Diesel R13'!B297</f>
        <v>2018</v>
      </c>
      <c r="C297">
        <f>'[7]Precio Diesel R13'!C297</f>
        <v>7</v>
      </c>
      <c r="D297">
        <f>'[7]Precio Diesel R13'!D297</f>
        <v>592.7636364</v>
      </c>
    </row>
    <row r="298" spans="1:4" x14ac:dyDescent="0.25">
      <c r="A298" s="2">
        <f>'[7]Precio Diesel R13'!A298</f>
        <v>43313</v>
      </c>
      <c r="B298">
        <f>'[7]Precio Diesel R13'!B298</f>
        <v>2018</v>
      </c>
      <c r="C298">
        <f>'[7]Precio Diesel R13'!C298</f>
        <v>8</v>
      </c>
      <c r="D298">
        <f>'[7]Precio Diesel R13'!D298</f>
        <v>591.50909090000005</v>
      </c>
    </row>
    <row r="299" spans="1:4" x14ac:dyDescent="0.25">
      <c r="A299" s="2">
        <f>'[7]Precio Diesel R13'!A299</f>
        <v>43344</v>
      </c>
      <c r="B299">
        <f>'[7]Precio Diesel R13'!B299</f>
        <v>2018</v>
      </c>
      <c r="C299">
        <f>'[7]Precio Diesel R13'!C299</f>
        <v>9</v>
      </c>
      <c r="D299">
        <f>'[7]Precio Diesel R13'!D299</f>
        <v>619.3090909</v>
      </c>
    </row>
    <row r="300" spans="1:4" x14ac:dyDescent="0.25">
      <c r="A300" s="2">
        <f>'[7]Precio Diesel R13'!A300</f>
        <v>43374</v>
      </c>
      <c r="B300">
        <f>'[7]Precio Diesel R13'!B300</f>
        <v>2018</v>
      </c>
      <c r="C300">
        <f>'[7]Precio Diesel R13'!C300</f>
        <v>10</v>
      </c>
      <c r="D300">
        <f>'[7]Precio Diesel R13'!D300</f>
        <v>635.3818182</v>
      </c>
    </row>
    <row r="301" spans="1:4" x14ac:dyDescent="0.25">
      <c r="A301" s="2">
        <f>'[7]Precio Diesel R13'!A301</f>
        <v>43405</v>
      </c>
      <c r="B301">
        <f>'[7]Precio Diesel R13'!B301</f>
        <v>2018</v>
      </c>
      <c r="C301">
        <f>'[7]Precio Diesel R13'!C301</f>
        <v>11</v>
      </c>
      <c r="D301">
        <f>'[7]Precio Diesel R13'!D301</f>
        <v>653.63636359999998</v>
      </c>
    </row>
    <row r="302" spans="1:4" x14ac:dyDescent="0.25">
      <c r="A302" s="2">
        <f>'[7]Precio Diesel R13'!A302</f>
        <v>43435</v>
      </c>
      <c r="B302">
        <f>'[7]Precio Diesel R13'!B302</f>
        <v>2018</v>
      </c>
      <c r="C302">
        <f>'[7]Precio Diesel R13'!C302</f>
        <v>12</v>
      </c>
      <c r="D302">
        <f>'[7]Precio Diesel R13'!D302</f>
        <v>641.2363636</v>
      </c>
    </row>
    <row r="303" spans="1:4" x14ac:dyDescent="0.25">
      <c r="A303" s="2">
        <f>'[7]Precio Diesel R13'!A303</f>
        <v>43466</v>
      </c>
      <c r="B303">
        <f>'[7]Precio Diesel R13'!B303</f>
        <v>2019</v>
      </c>
      <c r="C303">
        <f>'[7]Precio Diesel R13'!C303</f>
        <v>1</v>
      </c>
      <c r="D303">
        <f>'[7]Precio Diesel R13'!D303</f>
        <v>610.85454549999997</v>
      </c>
    </row>
    <row r="304" spans="1:4" x14ac:dyDescent="0.25">
      <c r="A304" s="2">
        <f>'[7]Precio Diesel R13'!A304</f>
        <v>43497</v>
      </c>
      <c r="B304">
        <f>'[7]Precio Diesel R13'!B304</f>
        <v>2019</v>
      </c>
      <c r="C304">
        <f>'[7]Precio Diesel R13'!C304</f>
        <v>2</v>
      </c>
      <c r="D304">
        <f>'[7]Precio Diesel R13'!D304</f>
        <v>587.3818182</v>
      </c>
    </row>
    <row r="305" spans="1:4" x14ac:dyDescent="0.25">
      <c r="A305" s="2">
        <f>'[7]Precio Diesel R13'!A305</f>
        <v>43525</v>
      </c>
      <c r="B305">
        <f>'[7]Precio Diesel R13'!B305</f>
        <v>2019</v>
      </c>
      <c r="C305">
        <f>'[7]Precio Diesel R13'!C305</f>
        <v>3</v>
      </c>
      <c r="D305">
        <f>'[7]Precio Diesel R13'!D305</f>
        <v>564.87272729999995</v>
      </c>
    </row>
    <row r="306" spans="1:4" x14ac:dyDescent="0.25">
      <c r="A306" s="2">
        <f>'[7]Precio Diesel R13'!A306</f>
        <v>43556</v>
      </c>
      <c r="B306">
        <f>'[7]Precio Diesel R13'!B306</f>
        <v>2019</v>
      </c>
      <c r="C306">
        <f>'[7]Precio Diesel R13'!C306</f>
        <v>4</v>
      </c>
      <c r="D306">
        <f>'[7]Precio Diesel R13'!D306</f>
        <v>574.20000000000005</v>
      </c>
    </row>
    <row r="307" spans="1:4" x14ac:dyDescent="0.25">
      <c r="A307" s="2">
        <f>'[7]Precio Diesel R13'!A307</f>
        <v>43586</v>
      </c>
      <c r="B307">
        <f>'[7]Precio Diesel R13'!B307</f>
        <v>2019</v>
      </c>
      <c r="C307">
        <f>'[7]Precio Diesel R13'!C307</f>
        <v>5</v>
      </c>
      <c r="D307">
        <f>'[7]Precio Diesel R13'!D307</f>
        <v>595.6</v>
      </c>
    </row>
    <row r="308" spans="1:4" x14ac:dyDescent="0.25">
      <c r="A308" s="2">
        <f>'[7]Precio Diesel R13'!A308</f>
        <v>43617</v>
      </c>
      <c r="B308">
        <f>'[7]Precio Diesel R13'!B308</f>
        <v>2019</v>
      </c>
      <c r="C308">
        <f>'[7]Precio Diesel R13'!C308</f>
        <v>6</v>
      </c>
      <c r="D308">
        <f>'[7]Precio Diesel R13'!D308</f>
        <v>613.05454550000002</v>
      </c>
    </row>
    <row r="309" spans="1:4" x14ac:dyDescent="0.25">
      <c r="A309" s="2">
        <f>'[7]Precio Diesel R13'!A309</f>
        <v>43647</v>
      </c>
      <c r="B309">
        <f>'[7]Precio Diesel R13'!B309</f>
        <v>2019</v>
      </c>
      <c r="C309">
        <f>'[7]Precio Diesel R13'!C309</f>
        <v>7</v>
      </c>
      <c r="D309">
        <f>'[7]Precio Diesel R13'!D309</f>
        <v>576.16363639999997</v>
      </c>
    </row>
    <row r="310" spans="1:4" x14ac:dyDescent="0.25">
      <c r="A310" s="2">
        <f>'[7]Precio Diesel R13'!A310</f>
        <v>43678</v>
      </c>
      <c r="B310">
        <f>'[7]Precio Diesel R13'!B310</f>
        <v>2019</v>
      </c>
      <c r="C310">
        <f>'[7]Precio Diesel R13'!C310</f>
        <v>8</v>
      </c>
      <c r="D310">
        <f>'[7]Precio Diesel R13'!D310</f>
        <v>579.09090909999998</v>
      </c>
    </row>
    <row r="311" spans="1:4" x14ac:dyDescent="0.25">
      <c r="A311" s="2">
        <f>'[7]Precio Diesel R13'!A311</f>
        <v>43709</v>
      </c>
      <c r="B311">
        <f>'[7]Precio Diesel R13'!B311</f>
        <v>2019</v>
      </c>
      <c r="C311">
        <f>'[7]Precio Diesel R13'!C311</f>
        <v>9</v>
      </c>
      <c r="D311">
        <f>'[7]Precio Diesel R13'!D311</f>
        <v>581.03703700000005</v>
      </c>
    </row>
    <row r="312" spans="1:4" x14ac:dyDescent="0.25">
      <c r="A312" s="2">
        <f>'[7]Precio Diesel R13'!A312</f>
        <v>43739</v>
      </c>
      <c r="B312">
        <f>'[7]Precio Diesel R13'!B312</f>
        <v>2019</v>
      </c>
      <c r="C312">
        <f>'[7]Precio Diesel R13'!C312</f>
        <v>10</v>
      </c>
      <c r="D312">
        <f>'[7]Precio Diesel R13'!D312</f>
        <v>605.12962960000004</v>
      </c>
    </row>
    <row r="313" spans="1:4" x14ac:dyDescent="0.25">
      <c r="A313" s="2">
        <f>'[7]Precio Diesel R13'!A313</f>
        <v>43770</v>
      </c>
      <c r="B313">
        <f>'[7]Precio Diesel R13'!B313</f>
        <v>2019</v>
      </c>
      <c r="C313">
        <f>'[7]Precio Diesel R13'!C313</f>
        <v>11</v>
      </c>
      <c r="D313">
        <f>'[7]Precio Diesel R13'!D313</f>
        <v>605.87037039999996</v>
      </c>
    </row>
    <row r="314" spans="1:4" x14ac:dyDescent="0.25">
      <c r="A314" s="2">
        <f>'[7]Precio Diesel R13'!A314</f>
        <v>43800</v>
      </c>
      <c r="B314">
        <f>'[7]Precio Diesel R13'!B314</f>
        <v>2019</v>
      </c>
      <c r="C314">
        <f>'[7]Precio Diesel R13'!C314</f>
        <v>12</v>
      </c>
      <c r="D314">
        <f>'[7]Precio Diesel R13'!D314</f>
        <v>617.45098040000005</v>
      </c>
    </row>
    <row r="315" spans="1:4" x14ac:dyDescent="0.25">
      <c r="A315" s="2">
        <f>'[7]Precio Diesel R13'!A315</f>
        <v>43831</v>
      </c>
      <c r="B315">
        <f>'[7]Precio Diesel R13'!B315</f>
        <v>2020</v>
      </c>
      <c r="C315">
        <f>'[7]Precio Diesel R13'!C315</f>
        <v>1</v>
      </c>
      <c r="D315">
        <f>'[7]Precio Diesel R13'!D315</f>
        <v>647.77358489999995</v>
      </c>
    </row>
    <row r="316" spans="1:4" x14ac:dyDescent="0.25">
      <c r="A316" s="2">
        <f>'[7]Precio Diesel R13'!A316</f>
        <v>43862</v>
      </c>
      <c r="B316">
        <f>'[7]Precio Diesel R13'!B316</f>
        <v>2020</v>
      </c>
      <c r="C316">
        <f>'[7]Precio Diesel R13'!C316</f>
        <v>2</v>
      </c>
      <c r="D316">
        <f>'[7]Precio Diesel R13'!D316</f>
        <v>650.07547169999998</v>
      </c>
    </row>
    <row r="317" spans="1:4" x14ac:dyDescent="0.25">
      <c r="A317" s="2">
        <f>'[7]Precio Diesel R13'!A317</f>
        <v>43891</v>
      </c>
      <c r="B317">
        <f>'[7]Precio Diesel R13'!B317</f>
        <v>2020</v>
      </c>
      <c r="C317">
        <f>'[7]Precio Diesel R13'!C317</f>
        <v>3</v>
      </c>
      <c r="D317">
        <f>'[7]Precio Diesel R13'!D317</f>
        <v>627.47169810000003</v>
      </c>
    </row>
    <row r="318" spans="1:4" x14ac:dyDescent="0.25">
      <c r="A318" s="2">
        <f>'[7]Precio Diesel R13'!A318</f>
        <v>43922</v>
      </c>
      <c r="B318">
        <f>'[7]Precio Diesel R13'!B318</f>
        <v>2020</v>
      </c>
      <c r="C318">
        <f>'[7]Precio Diesel R13'!C318</f>
        <v>4</v>
      </c>
      <c r="D318">
        <f>'[7]Precio Diesel R13'!D318</f>
        <v>596.98113209999997</v>
      </c>
    </row>
    <row r="319" spans="1:4" x14ac:dyDescent="0.25">
      <c r="A319" s="2">
        <f>'[7]Precio Diesel R13'!A319</f>
        <v>43952</v>
      </c>
      <c r="B319">
        <f>'[7]Precio Diesel R13'!B319</f>
        <v>2020</v>
      </c>
      <c r="C319">
        <f>'[7]Precio Diesel R13'!C319</f>
        <v>5</v>
      </c>
      <c r="D319">
        <f>'[7]Precio Diesel R13'!D319</f>
        <v>575.2830189</v>
      </c>
    </row>
    <row r="320" spans="1:4" x14ac:dyDescent="0.25">
      <c r="A320" s="2">
        <f>'[7]Precio Diesel R13'!A320</f>
        <v>43983</v>
      </c>
      <c r="B320">
        <f>'[7]Precio Diesel R13'!B320</f>
        <v>2020</v>
      </c>
      <c r="C320">
        <f>'[7]Precio Diesel R13'!C320</f>
        <v>6</v>
      </c>
      <c r="D320">
        <f>'[7]Precio Diesel R13'!D320</f>
        <v>550.41509429999996</v>
      </c>
    </row>
    <row r="321" spans="1:4" x14ac:dyDescent="0.25">
      <c r="A321" s="2">
        <f>'[7]Precio Diesel R13'!A321</f>
        <v>44013</v>
      </c>
      <c r="B321">
        <f>'[7]Precio Diesel R13'!B321</f>
        <v>2020</v>
      </c>
      <c r="C321">
        <f>'[7]Precio Diesel R13'!C321</f>
        <v>7</v>
      </c>
      <c r="D321">
        <f>'[7]Precio Diesel R13'!D321</f>
        <v>521.52830189999997</v>
      </c>
    </row>
    <row r="322" spans="1:4" x14ac:dyDescent="0.25">
      <c r="A322" s="2">
        <f>'[7]Precio Diesel R13'!A322</f>
        <v>44044</v>
      </c>
      <c r="B322">
        <f>'[7]Precio Diesel R13'!B322</f>
        <v>2020</v>
      </c>
      <c r="C322">
        <f>'[7]Precio Diesel R13'!C322</f>
        <v>8</v>
      </c>
      <c r="D322">
        <f>'[7]Precio Diesel R13'!D322</f>
        <v>497.6</v>
      </c>
    </row>
    <row r="323" spans="1:4" x14ac:dyDescent="0.25">
      <c r="A323" s="2">
        <f>'[7]Precio Diesel R13'!A323</f>
        <v>44075</v>
      </c>
      <c r="B323">
        <f>'[7]Precio Diesel R13'!B323</f>
        <v>2020</v>
      </c>
      <c r="C323">
        <f>'[7]Precio Diesel R13'!C323</f>
        <v>9</v>
      </c>
      <c r="D323">
        <f>'[7]Precio Diesel R13'!D323</f>
        <v>493.56603769999998</v>
      </c>
    </row>
    <row r="324" spans="1:4" x14ac:dyDescent="0.25">
      <c r="A324" s="2">
        <f>'[7]Precio Diesel R13'!A324</f>
        <v>44105</v>
      </c>
      <c r="B324">
        <f>'[7]Precio Diesel R13'!B324</f>
        <v>2020</v>
      </c>
      <c r="C324">
        <f>'[7]Precio Diesel R13'!C324</f>
        <v>10</v>
      </c>
      <c r="D324">
        <f>'[7]Precio Diesel R13'!D324</f>
        <v>468.33962259999998</v>
      </c>
    </row>
    <row r="325" spans="1:4" x14ac:dyDescent="0.25">
      <c r="A325" s="2">
        <f>'[7]Precio Diesel R13'!A325</f>
        <v>44136</v>
      </c>
      <c r="B325">
        <f>'[7]Precio Diesel R13'!B325</f>
        <v>2020</v>
      </c>
      <c r="C325">
        <f>'[7]Precio Diesel R13'!C325</f>
        <v>11</v>
      </c>
      <c r="D325">
        <f>'[7]Precio Diesel R13'!D325</f>
        <v>470.2830189</v>
      </c>
    </row>
    <row r="326" spans="1:4" x14ac:dyDescent="0.25">
      <c r="A326" s="2">
        <f>'[7]Precio Diesel R13'!A326</f>
        <v>44166</v>
      </c>
      <c r="B326">
        <f>'[7]Precio Diesel R13'!B326</f>
        <v>2020</v>
      </c>
      <c r="C326">
        <f>'[7]Precio Diesel R13'!C326</f>
        <v>12</v>
      </c>
      <c r="D326">
        <f>'[7]Precio Diesel R13'!D326</f>
        <v>474</v>
      </c>
    </row>
    <row r="327" spans="1:4" x14ac:dyDescent="0.25">
      <c r="A327" s="2">
        <f>'[7]Precio Diesel R13'!A327</f>
        <v>44197</v>
      </c>
      <c r="B327">
        <f>'[7]Precio Diesel R13'!B327</f>
        <v>2021</v>
      </c>
      <c r="C327">
        <f>'[7]Precio Diesel R13'!C327</f>
        <v>1</v>
      </c>
      <c r="D327">
        <f>'[7]Precio Diesel R13'!D327</f>
        <v>495.98113210000002</v>
      </c>
    </row>
    <row r="328" spans="1:4" x14ac:dyDescent="0.25">
      <c r="A328" s="2">
        <f>'[7]Precio Diesel R13'!A328</f>
        <v>44228</v>
      </c>
      <c r="B328">
        <f>'[7]Precio Diesel R13'!B328</f>
        <v>2021</v>
      </c>
      <c r="C328">
        <f>'[7]Precio Diesel R13'!C328</f>
        <v>2</v>
      </c>
      <c r="D328">
        <f>'[7]Precio Diesel R13'!D328</f>
        <v>517.4</v>
      </c>
    </row>
    <row r="329" spans="1:4" x14ac:dyDescent="0.25">
      <c r="A329" s="2">
        <f>'[7]Precio Diesel R13'!A329</f>
        <v>44256</v>
      </c>
      <c r="B329">
        <f>'[7]Precio Diesel R13'!B329</f>
        <v>2021</v>
      </c>
      <c r="C329">
        <f>'[7]Precio Diesel R13'!C329</f>
        <v>3</v>
      </c>
      <c r="D329">
        <f>'[7]Precio Diesel R13'!D329</f>
        <v>543.9</v>
      </c>
    </row>
    <row r="330" spans="1:4" x14ac:dyDescent="0.25">
      <c r="A330" s="2">
        <f>'[7]Precio Diesel R13'!A330</f>
        <v>44287</v>
      </c>
      <c r="B330">
        <f>'[7]Precio Diesel R13'!B330</f>
        <v>2021</v>
      </c>
      <c r="C330">
        <f>'[7]Precio Diesel R13'!C330</f>
        <v>4</v>
      </c>
      <c r="D330">
        <f>'[7]Precio Diesel R13'!D330</f>
        <v>575.6</v>
      </c>
    </row>
    <row r="331" spans="1:4" x14ac:dyDescent="0.25">
      <c r="A331" s="2">
        <f>'[7]Precio Diesel R13'!A331</f>
        <v>44317</v>
      </c>
      <c r="B331">
        <f>'[7]Precio Diesel R13'!B331</f>
        <v>2021</v>
      </c>
      <c r="C331">
        <f>'[7]Precio Diesel R13'!C331</f>
        <v>5</v>
      </c>
      <c r="D331">
        <f>'[7]Precio Diesel R13'!D331</f>
        <v>583.55555560000005</v>
      </c>
    </row>
    <row r="332" spans="1:4" x14ac:dyDescent="0.25">
      <c r="A332" s="2">
        <f>'[7]Precio Diesel R13'!A332</f>
        <v>44348</v>
      </c>
      <c r="B332">
        <f>'[7]Precio Diesel R13'!B332</f>
        <v>2021</v>
      </c>
      <c r="C332">
        <f>'[7]Precio Diesel R13'!C332</f>
        <v>6</v>
      </c>
      <c r="D332">
        <f>'[7]Precio Diesel R13'!D332</f>
        <v>617.5</v>
      </c>
    </row>
    <row r="333" spans="1:4" x14ac:dyDescent="0.25">
      <c r="A333" s="2">
        <f>'[7]Precio Diesel R13'!A333</f>
        <v>44378</v>
      </c>
      <c r="B333">
        <f>'[7]Precio Diesel R13'!B333</f>
        <v>2021</v>
      </c>
      <c r="C333">
        <f>'[7]Precio Diesel R13'!C333</f>
        <v>7</v>
      </c>
      <c r="D333">
        <f>'[7]Precio Diesel R13'!D333</f>
        <v>644.5</v>
      </c>
    </row>
    <row r="334" spans="1:4" x14ac:dyDescent="0.25">
      <c r="A334" s="2">
        <f>'[7]Precio Diesel R13'!A334</f>
        <v>44409</v>
      </c>
      <c r="B334">
        <f>'[7]Precio Diesel R13'!B334</f>
        <v>2021</v>
      </c>
      <c r="C334">
        <f>'[7]Precio Diesel R13'!C334</f>
        <v>8</v>
      </c>
      <c r="D334">
        <f>'[7]Precio Diesel R13'!D334</f>
        <v>672.15094339999996</v>
      </c>
    </row>
    <row r="335" spans="1:4" x14ac:dyDescent="0.25">
      <c r="A335" s="2">
        <f>'[7]Precio Diesel R13'!A335</f>
        <v>44440</v>
      </c>
      <c r="B335">
        <f>'[7]Precio Diesel R13'!B335</f>
        <v>2021</v>
      </c>
      <c r="C335">
        <f>'[7]Precio Diesel R13'!C335</f>
        <v>9</v>
      </c>
      <c r="D335">
        <f>'[7]Precio Diesel R13'!D335</f>
        <v>679.79245279999998</v>
      </c>
    </row>
    <row r="336" spans="1:4" x14ac:dyDescent="0.25">
      <c r="A336" s="2">
        <f>'[7]Precio Diesel R13'!A336</f>
        <v>44470</v>
      </c>
      <c r="B336">
        <f>'[7]Precio Diesel R13'!B336</f>
        <v>2021</v>
      </c>
      <c r="C336">
        <f>'[7]Precio Diesel R13'!C336</f>
        <v>10</v>
      </c>
      <c r="D336">
        <f>'[7]Precio Diesel R13'!D336</f>
        <v>706.75471700000003</v>
      </c>
    </row>
    <row r="337" spans="1:4" x14ac:dyDescent="0.25">
      <c r="A337" s="2">
        <f>'[7]Precio Diesel R13'!A337</f>
        <v>44501</v>
      </c>
      <c r="B337">
        <f>'[7]Precio Diesel R13'!B337</f>
        <v>2021</v>
      </c>
      <c r="C337">
        <f>'[7]Precio Diesel R13'!C337</f>
        <v>11</v>
      </c>
      <c r="D337">
        <f>'[7]Precio Diesel R13'!D337</f>
        <v>735.75471700000003</v>
      </c>
    </row>
    <row r="338" spans="1:4" x14ac:dyDescent="0.25">
      <c r="A338" s="2">
        <f>'[7]Precio Diesel R13'!A338</f>
        <v>44531</v>
      </c>
      <c r="B338">
        <f>'[7]Precio Diesel R13'!B338</f>
        <v>2021</v>
      </c>
      <c r="C338">
        <f>'[7]Precio Diesel R13'!C338</f>
        <v>12</v>
      </c>
      <c r="D338">
        <f>'[7]Precio Diesel R13'!D338</f>
        <v>760.01886790000003</v>
      </c>
    </row>
    <row r="339" spans="1:4" x14ac:dyDescent="0.25">
      <c r="A339" s="2">
        <f>'[7]Precio Diesel R13'!A339</f>
        <v>44562</v>
      </c>
      <c r="B339">
        <f>'[7]Precio Diesel R13'!B339</f>
        <v>2022</v>
      </c>
      <c r="C339">
        <f>'[7]Precio Diesel R13'!C339</f>
        <v>1</v>
      </c>
      <c r="D339">
        <f>'[7]Precio Diesel R13'!D339</f>
        <v>785.42307689999996</v>
      </c>
    </row>
    <row r="340" spans="1:4" x14ac:dyDescent="0.25">
      <c r="A340" s="2">
        <f>'[7]Precio Diesel R13'!A340</f>
        <v>44593</v>
      </c>
      <c r="B340">
        <f>'[7]Precio Diesel R13'!B340</f>
        <v>2022</v>
      </c>
      <c r="C340">
        <f>'[7]Precio Diesel R13'!C340</f>
        <v>2</v>
      </c>
      <c r="D340">
        <f>'[7]Precio Diesel R13'!D340</f>
        <v>818.01923079999995</v>
      </c>
    </row>
    <row r="341" spans="1:4" x14ac:dyDescent="0.25">
      <c r="A341" s="2">
        <f>'[7]Precio Diesel R13'!A341</f>
        <v>44621</v>
      </c>
      <c r="B341">
        <f>'[7]Precio Diesel R13'!B341</f>
        <v>2022</v>
      </c>
      <c r="C341">
        <f>'[7]Precio Diesel R13'!C341</f>
        <v>3</v>
      </c>
      <c r="D341">
        <f>'[7]Precio Diesel R13'!D341</f>
        <v>843.25</v>
      </c>
    </row>
    <row r="342" spans="1:4" x14ac:dyDescent="0.25">
      <c r="A342" s="2">
        <f>'[7]Precio Diesel R13'!A342</f>
        <v>44652</v>
      </c>
      <c r="B342">
        <f>'[7]Precio Diesel R13'!B342</f>
        <v>2022</v>
      </c>
      <c r="C342">
        <f>'[7]Precio Diesel R13'!C342</f>
        <v>4</v>
      </c>
      <c r="D342">
        <f>'[7]Precio Diesel R13'!D342</f>
        <v>871</v>
      </c>
    </row>
    <row r="343" spans="1:4" x14ac:dyDescent="0.25">
      <c r="A343" s="2">
        <f>'[7]Precio Diesel R13'!A343</f>
        <v>44682</v>
      </c>
      <c r="B343">
        <f>'[7]Precio Diesel R13'!B343</f>
        <v>2022</v>
      </c>
      <c r="C343">
        <f>'[7]Precio Diesel R13'!C343</f>
        <v>5</v>
      </c>
      <c r="D343">
        <f>'[7]Precio Diesel R13'!D343</f>
        <v>899.15384619999998</v>
      </c>
    </row>
    <row r="344" spans="1:4" x14ac:dyDescent="0.25">
      <c r="A344" s="2">
        <f>'[7]Precio Diesel R13'!A344</f>
        <v>44713</v>
      </c>
      <c r="B344">
        <f>'[7]Precio Diesel R13'!B344</f>
        <v>2022</v>
      </c>
      <c r="C344">
        <f>'[7]Precio Diesel R13'!C344</f>
        <v>6</v>
      </c>
      <c r="D344">
        <f>'[7]Precio Diesel R13'!D344</f>
        <v>933.88461540000003</v>
      </c>
    </row>
    <row r="345" spans="1:4" x14ac:dyDescent="0.25">
      <c r="A345" s="2">
        <f>'[7]Precio Diesel R13'!A345</f>
        <v>44743</v>
      </c>
      <c r="B345">
        <f>'[7]Precio Diesel R13'!B345</f>
        <v>2022</v>
      </c>
      <c r="C345">
        <f>'[7]Precio Diesel R13'!C345</f>
        <v>7</v>
      </c>
      <c r="D345">
        <f>'[7]Precio Diesel R13'!D345</f>
        <v>978</v>
      </c>
    </row>
    <row r="346" spans="1:4" x14ac:dyDescent="0.25">
      <c r="A346" s="2">
        <f>'[7]Precio Diesel R13'!A346</f>
        <v>44774</v>
      </c>
      <c r="B346">
        <f>'[7]Precio Diesel R13'!B346</f>
        <v>2022</v>
      </c>
      <c r="C346">
        <f>'[7]Precio Diesel R13'!C346</f>
        <v>8</v>
      </c>
      <c r="D346">
        <f>'[7]Precio Diesel R13'!D346</f>
        <v>1028.211538</v>
      </c>
    </row>
    <row r="347" spans="1:4" x14ac:dyDescent="0.25">
      <c r="A347" s="2">
        <f>'[7]Precio Diesel R13'!A347</f>
        <v>44805</v>
      </c>
      <c r="B347">
        <f>'[7]Precio Diesel R13'!B347</f>
        <v>2022</v>
      </c>
      <c r="C347">
        <f>'[7]Precio Diesel R13'!C347</f>
        <v>9</v>
      </c>
      <c r="D347">
        <f>'[7]Precio Diesel R13'!D347</f>
        <v>1084</v>
      </c>
    </row>
    <row r="348" spans="1:4" x14ac:dyDescent="0.25">
      <c r="A348" s="2">
        <f>'[7]Precio Diesel R13'!A348</f>
        <v>44835</v>
      </c>
      <c r="B348">
        <f>'[7]Precio Diesel R13'!B348</f>
        <v>2022</v>
      </c>
      <c r="C348">
        <f>'[7]Precio Diesel R13'!C348</f>
        <v>10</v>
      </c>
      <c r="D348">
        <f>'[7]Precio Diesel R13'!D348</f>
        <v>1123.269231</v>
      </c>
    </row>
    <row r="349" spans="1:4" x14ac:dyDescent="0.25">
      <c r="A349" s="2">
        <f>'[7]Precio Diesel R13'!A349</f>
        <v>44866</v>
      </c>
      <c r="B349">
        <f>'[7]Precio Diesel R13'!B349</f>
        <v>2022</v>
      </c>
      <c r="C349">
        <f>'[7]Precio Diesel R13'!C349</f>
        <v>11</v>
      </c>
      <c r="D349">
        <f>'[7]Precio Diesel R13'!D349</f>
        <v>1177.6730769999999</v>
      </c>
    </row>
    <row r="350" spans="1:4" x14ac:dyDescent="0.25">
      <c r="A350" s="2">
        <f>'[7]Precio Diesel R13'!A350</f>
        <v>44896</v>
      </c>
      <c r="B350">
        <f>'[7]Precio Diesel R13'!B350</f>
        <v>2022</v>
      </c>
      <c r="C350">
        <f>'[7]Precio Diesel R13'!C350</f>
        <v>12</v>
      </c>
      <c r="D350">
        <f>'[7]Precio Diesel R13'!D350</f>
        <v>1190.4038459999999</v>
      </c>
    </row>
    <row r="351" spans="1:4" x14ac:dyDescent="0.25">
      <c r="A351" s="2">
        <f>'[7]Precio Diesel R13'!A351</f>
        <v>44927</v>
      </c>
      <c r="B351">
        <f>'[7]Precio Diesel R13'!B351</f>
        <v>2023</v>
      </c>
      <c r="C351">
        <f>'[7]Precio Diesel R13'!C351</f>
        <v>1</v>
      </c>
      <c r="D351">
        <f>'[7]Precio Diesel R13'!D351</f>
        <v>1166.8846149999999</v>
      </c>
    </row>
    <row r="352" spans="1:4" x14ac:dyDescent="0.25">
      <c r="A352" s="2">
        <f>'[7]Precio Diesel R13'!A352</f>
        <v>44958</v>
      </c>
      <c r="B352">
        <f>'[7]Precio Diesel R13'!B352</f>
        <v>2023</v>
      </c>
      <c r="C352">
        <f>'[7]Precio Diesel R13'!C352</f>
        <v>2</v>
      </c>
      <c r="D352">
        <f>'[7]Precio Diesel R13'!D352</f>
        <v>1078.82</v>
      </c>
    </row>
    <row r="353" spans="1:4" x14ac:dyDescent="0.25">
      <c r="A353" s="2">
        <f>'[7]Precio Diesel R13'!A353</f>
        <v>44986</v>
      </c>
      <c r="B353">
        <f>'[7]Precio Diesel R13'!B353</f>
        <v>2023</v>
      </c>
      <c r="C353">
        <f>'[7]Precio Diesel R13'!C353</f>
        <v>3</v>
      </c>
      <c r="D353">
        <f>'[7]Precio Diesel R13'!D353</f>
        <v>1098.26</v>
      </c>
    </row>
    <row r="354" spans="1:4" x14ac:dyDescent="0.25">
      <c r="A354" s="2">
        <f>'[7]Precio Diesel R13'!A354</f>
        <v>45017</v>
      </c>
      <c r="B354">
        <f>'[7]Precio Diesel R13'!B354</f>
        <v>2023</v>
      </c>
      <c r="C354">
        <f>'[7]Precio Diesel R13'!C354</f>
        <v>4</v>
      </c>
      <c r="D354">
        <f>'[7]Precio Diesel R13'!D354</f>
        <v>1019.804969</v>
      </c>
    </row>
    <row r="355" spans="1:4" x14ac:dyDescent="0.25">
      <c r="A355" s="2">
        <f>'[7]Precio Diesel R13'!A355</f>
        <v>45047</v>
      </c>
      <c r="B355">
        <f>'[7]Precio Diesel R13'!B355</f>
        <v>2023</v>
      </c>
      <c r="C355">
        <f>'[7]Precio Diesel R13'!C355</f>
        <v>5</v>
      </c>
      <c r="D355">
        <f>'[7]Precio Diesel R13'!D355</f>
        <v>1041.666667</v>
      </c>
    </row>
    <row r="356" spans="1:4" x14ac:dyDescent="0.25">
      <c r="A356" s="2">
        <f>'[7]Precio Diesel R13'!A356</f>
        <v>45078</v>
      </c>
      <c r="B356">
        <f>'[7]Precio Diesel R13'!B356</f>
        <v>2023</v>
      </c>
      <c r="C356">
        <f>'[7]Precio Diesel R13'!C356</f>
        <v>6</v>
      </c>
      <c r="D356">
        <f>'[7]Precio Diesel R13'!D356</f>
        <v>1011.607843</v>
      </c>
    </row>
    <row r="357" spans="1:4" x14ac:dyDescent="0.25">
      <c r="A357" s="2">
        <f>'[7]Precio Diesel R13'!A357</f>
        <v>45108</v>
      </c>
      <c r="B357">
        <f>'[7]Precio Diesel R13'!B357</f>
        <v>2023</v>
      </c>
      <c r="C357">
        <f>'[7]Precio Diesel R13'!C357</f>
        <v>7</v>
      </c>
      <c r="D357">
        <f>'[7]Precio Diesel R13'!D357</f>
        <v>997.56862750000005</v>
      </c>
    </row>
    <row r="358" spans="1:4" x14ac:dyDescent="0.25">
      <c r="A358" s="2">
        <f>'[7]Precio Diesel R13'!A358</f>
        <v>45139</v>
      </c>
      <c r="B358">
        <f>'[7]Precio Diesel R13'!B358</f>
        <v>2023</v>
      </c>
      <c r="C358">
        <f>'[7]Precio Diesel R13'!C358</f>
        <v>8</v>
      </c>
      <c r="D358">
        <f>'[7]Precio Diesel R13'!D358</f>
        <v>969.66666669999995</v>
      </c>
    </row>
    <row r="359" spans="1:4" x14ac:dyDescent="0.25">
      <c r="A359" s="2">
        <f>'[7]Precio Diesel R13'!A359</f>
        <v>45170</v>
      </c>
      <c r="B359">
        <f>'[7]Precio Diesel R13'!B359</f>
        <v>2023</v>
      </c>
      <c r="C359">
        <f>'[7]Precio Diesel R13'!C359</f>
        <v>9</v>
      </c>
      <c r="D359">
        <f>'[7]Precio Diesel R13'!D359</f>
        <v>986.01960780000002</v>
      </c>
    </row>
    <row r="360" spans="1:4" x14ac:dyDescent="0.25">
      <c r="A360" s="2">
        <f>'[7]Precio Diesel R13'!A360</f>
        <v>45200</v>
      </c>
      <c r="B360">
        <f>'[7]Precio Diesel R13'!B360</f>
        <v>2023</v>
      </c>
      <c r="C360">
        <f>'[7]Precio Diesel R13'!C360</f>
        <v>10</v>
      </c>
      <c r="D360">
        <f>'[7]Precio Diesel R13'!D360</f>
        <v>999.8823529</v>
      </c>
    </row>
    <row r="361" spans="1:4" x14ac:dyDescent="0.25">
      <c r="A361" s="2">
        <f>'[7]Precio Diesel R13'!A361</f>
        <v>45231</v>
      </c>
      <c r="B361">
        <f>'[7]Precio Diesel R13'!B361</f>
        <v>2023</v>
      </c>
      <c r="C361">
        <f>'[7]Precio Diesel R13'!C361</f>
        <v>11</v>
      </c>
      <c r="D361">
        <f>'[7]Precio Diesel R13'!D361</f>
        <v>1016.333333</v>
      </c>
    </row>
    <row r="362" spans="1:4" x14ac:dyDescent="0.25">
      <c r="A362" s="2">
        <f>'[7]Precio Diesel R13'!A362</f>
        <v>45261</v>
      </c>
      <c r="B362">
        <f>'[7]Precio Diesel R13'!B362</f>
        <v>2023</v>
      </c>
      <c r="C362">
        <f>'[7]Precio Diesel R13'!C362</f>
        <v>12</v>
      </c>
      <c r="D362">
        <f>'[7]Precio Diesel R13'!D362</f>
        <v>1050.487179</v>
      </c>
    </row>
    <row r="363" spans="1:4" x14ac:dyDescent="0.25">
      <c r="A363" s="2">
        <f>'[7]Precio Diesel R13'!A363</f>
        <v>45292</v>
      </c>
      <c r="B363">
        <f>'[7]Precio Diesel R13'!B363</f>
        <v>2024</v>
      </c>
      <c r="C363">
        <f>'[7]Precio Diesel R13'!C363</f>
        <v>1</v>
      </c>
      <c r="D363">
        <f>'[7]Precio Diesel R13'!D363</f>
        <v>1019.6578950000001</v>
      </c>
    </row>
    <row r="364" spans="1:4" x14ac:dyDescent="0.25">
      <c r="A364" s="2">
        <f>'[7]Precio Diesel R13'!A364</f>
        <v>45323</v>
      </c>
      <c r="B364">
        <f>'[7]Precio Diesel R13'!B364</f>
        <v>2024</v>
      </c>
      <c r="C364">
        <f>'[7]Precio Diesel R13'!C364</f>
        <v>2</v>
      </c>
      <c r="D364">
        <f>'[7]Precio Diesel R13'!D364</f>
        <v>1007.291667</v>
      </c>
    </row>
    <row r="365" spans="1:4" x14ac:dyDescent="0.25">
      <c r="A365" s="2">
        <f>'[7]Precio Diesel R13'!A365</f>
        <v>45352</v>
      </c>
      <c r="B365">
        <f>'[7]Precio Diesel R13'!B365</f>
        <v>2024</v>
      </c>
      <c r="C365">
        <f>'[7]Precio Diesel R13'!C365</f>
        <v>3</v>
      </c>
      <c r="D365">
        <f>'[7]Precio Diesel R13'!D365</f>
        <v>1040.583333</v>
      </c>
    </row>
    <row r="366" spans="1:4" x14ac:dyDescent="0.25">
      <c r="A366" s="2">
        <f>'[7]Precio Diesel R13'!A366</f>
        <v>45383</v>
      </c>
      <c r="B366">
        <f>'[7]Precio Diesel R13'!B366</f>
        <v>2024</v>
      </c>
      <c r="C366">
        <f>'[7]Precio Diesel R13'!C366</f>
        <v>4</v>
      </c>
      <c r="D366">
        <f>'[7]Precio Diesel R13'!D366</f>
        <v>1056.8367350000001</v>
      </c>
    </row>
    <row r="367" spans="1:4" x14ac:dyDescent="0.25">
      <c r="A367" s="2">
        <f>'[7]Precio Diesel R13'!A367</f>
        <v>45413</v>
      </c>
      <c r="B367">
        <f>'[7]Precio Diesel R13'!B367</f>
        <v>2024</v>
      </c>
      <c r="C367">
        <f>'[7]Precio Diesel R13'!C367</f>
        <v>5</v>
      </c>
      <c r="D367">
        <f>'[7]Precio Diesel R13'!D367</f>
        <v>1050.469388</v>
      </c>
    </row>
    <row r="368" spans="1:4" x14ac:dyDescent="0.25">
      <c r="A368" s="2">
        <f>'[7]Precio Diesel R13'!A368</f>
        <v>45444</v>
      </c>
      <c r="B368">
        <f>'[7]Precio Diesel R13'!B368</f>
        <v>2024</v>
      </c>
      <c r="C368">
        <f>'[7]Precio Diesel R13'!C368</f>
        <v>6</v>
      </c>
      <c r="D368">
        <f>'[7]Precio Diesel R13'!D368</f>
        <v>1029.346939</v>
      </c>
    </row>
    <row r="369" spans="1:4" x14ac:dyDescent="0.25">
      <c r="A369" s="2">
        <f>'[7]Precio Diesel R13'!A369</f>
        <v>45474</v>
      </c>
      <c r="B369">
        <f>'[7]Precio Diesel R13'!B369</f>
        <v>2024</v>
      </c>
      <c r="C369">
        <f>'[7]Precio Diesel R13'!C369</f>
        <v>7</v>
      </c>
      <c r="D369">
        <f>'[7]Precio Diesel R13'!D369</f>
        <v>1010.489796</v>
      </c>
    </row>
    <row r="370" spans="1:4" x14ac:dyDescent="0.25">
      <c r="A370" s="2">
        <f>'[7]Precio Diesel R13'!A370</f>
        <v>45505</v>
      </c>
      <c r="B370">
        <f>'[7]Precio Diesel R13'!B370</f>
        <v>2024</v>
      </c>
      <c r="C370">
        <f>'[7]Precio Diesel R13'!C370</f>
        <v>8</v>
      </c>
      <c r="D370">
        <f>'[7]Precio Diesel R13'!D370</f>
        <v>1008.195652</v>
      </c>
    </row>
    <row r="371" spans="1:4" x14ac:dyDescent="0.25">
      <c r="A371" s="2">
        <f>'[7]Precio Diesel R13'!A371</f>
        <v>45536</v>
      </c>
      <c r="B371">
        <f>'[7]Precio Diesel R13'!B371</f>
        <v>2024</v>
      </c>
      <c r="C371">
        <f>'[7]Precio Diesel R13'!C371</f>
        <v>9</v>
      </c>
      <c r="D371">
        <f>'[7]Precio Diesel R13'!D371</f>
        <v>988.14705879999997</v>
      </c>
    </row>
    <row r="372" spans="1:4" x14ac:dyDescent="0.25">
      <c r="A372" s="2">
        <f>'[7]Precio Diesel R13'!A372</f>
        <v>45566</v>
      </c>
      <c r="B372">
        <f>'[7]Precio Diesel R13'!B372</f>
        <v>2024</v>
      </c>
      <c r="C372">
        <f>'[7]Precio Diesel R13'!C372</f>
        <v>10</v>
      </c>
      <c r="D372">
        <f>'[7]Precio Diesel R13'!D372</f>
        <v>946.55</v>
      </c>
    </row>
    <row r="373" spans="1:4" x14ac:dyDescent="0.25">
      <c r="A373" s="2">
        <f>'[7]Precio Diesel R13'!A373</f>
        <v>45597</v>
      </c>
      <c r="B373">
        <f>'[7]Precio Diesel R13'!B373</f>
        <v>2024</v>
      </c>
      <c r="C373">
        <f>'[7]Precio Diesel R13'!C373</f>
        <v>11</v>
      </c>
      <c r="D373">
        <f>'[7]Precio Diesel R13'!D373</f>
        <v>945.17777779999994</v>
      </c>
    </row>
    <row r="374" spans="1:4" x14ac:dyDescent="0.25">
      <c r="A374" s="2">
        <f>'[7]Precio Diesel R13'!A374</f>
        <v>45627</v>
      </c>
      <c r="B374">
        <f>'[7]Precio Diesel R13'!B374</f>
        <v>2024</v>
      </c>
      <c r="C374">
        <f>'[7]Precio Diesel R13'!C374</f>
        <v>12</v>
      </c>
      <c r="D374">
        <f>'[7]Precio Diesel R13'!D374</f>
        <v>951.51111109999999</v>
      </c>
    </row>
    <row r="375" spans="1:4" x14ac:dyDescent="0.25">
      <c r="A375" s="2">
        <f>'[7]Precio Diesel R13'!A375</f>
        <v>45658</v>
      </c>
      <c r="B375">
        <f>'[7]Precio Diesel R13'!B375</f>
        <v>2025</v>
      </c>
      <c r="C375">
        <f>'[7]Precio Diesel R13'!C375</f>
        <v>1</v>
      </c>
      <c r="D375">
        <f>'[7]Precio Diesel R13'!D375</f>
        <v>957.45454549999999</v>
      </c>
    </row>
    <row r="376" spans="1:4" x14ac:dyDescent="0.25">
      <c r="A376" s="2">
        <f>'[7]Precio Diesel R13'!A376</f>
        <v>45689</v>
      </c>
      <c r="B376">
        <f>'[7]Precio Diesel R13'!B376</f>
        <v>2025</v>
      </c>
      <c r="C376">
        <f>'[7]Precio Diesel R13'!C376</f>
        <v>2</v>
      </c>
      <c r="D376">
        <f>'[7]Precio Diesel R13'!D376</f>
        <v>1001.681818</v>
      </c>
    </row>
    <row r="377" spans="1:4" x14ac:dyDescent="0.25">
      <c r="A377" s="2">
        <f>'[7]Precio Diesel R13'!A377</f>
        <v>45717</v>
      </c>
      <c r="B377">
        <f>'[7]Precio Diesel R13'!B377</f>
        <v>2025</v>
      </c>
      <c r="C377">
        <f>'[7]Precio Diesel R13'!C377</f>
        <v>3</v>
      </c>
      <c r="D377">
        <f>'[7]Precio Diesel R13'!D377</f>
        <v>1004.431818</v>
      </c>
    </row>
    <row r="378" spans="1:4" x14ac:dyDescent="0.25">
      <c r="A378" s="2">
        <f>'[7]Precio Diesel R13'!A378</f>
        <v>45748</v>
      </c>
      <c r="B378">
        <f>'[7]Precio Diesel R13'!B378</f>
        <v>2025</v>
      </c>
      <c r="C378">
        <f>'[7]Precio Diesel R13'!C378</f>
        <v>4</v>
      </c>
      <c r="D378" t="e">
        <f>'[7]Precio Diesel R13'!D378</f>
        <v>#DIV/0!</v>
      </c>
    </row>
    <row r="379" spans="1:4" x14ac:dyDescent="0.25">
      <c r="A379" s="2">
        <f>'[7]Precio Diesel R13'!A379</f>
        <v>45778</v>
      </c>
      <c r="B379">
        <f>'[7]Precio Diesel R13'!B379</f>
        <v>2025</v>
      </c>
      <c r="C379">
        <f>'[7]Precio Diesel R13'!C379</f>
        <v>5</v>
      </c>
      <c r="D379" t="e">
        <f>'[7]Precio Diesel R13'!D379</f>
        <v>#DIV/0!</v>
      </c>
    </row>
    <row r="380" spans="1:4" x14ac:dyDescent="0.25">
      <c r="A380" s="2">
        <f>'[7]Precio Diesel R13'!A380</f>
        <v>45809</v>
      </c>
      <c r="B380">
        <f>'[7]Precio Diesel R13'!B380</f>
        <v>2025</v>
      </c>
      <c r="C380">
        <f>'[7]Precio Diesel R13'!C380</f>
        <v>6</v>
      </c>
      <c r="D380" t="e">
        <f>'[7]Precio Diesel R13'!D380</f>
        <v>#DIV/0!</v>
      </c>
    </row>
    <row r="381" spans="1:4" x14ac:dyDescent="0.25">
      <c r="A381" s="2">
        <f>'[7]Precio Diesel R13'!A381</f>
        <v>45839</v>
      </c>
      <c r="B381">
        <f>'[7]Precio Diesel R13'!B381</f>
        <v>2025</v>
      </c>
      <c r="C381">
        <f>'[7]Precio Diesel R13'!C381</f>
        <v>7</v>
      </c>
      <c r="D381" t="e">
        <f>'[7]Precio Diesel R13'!D381</f>
        <v>#DIV/0!</v>
      </c>
    </row>
    <row r="382" spans="1:4" x14ac:dyDescent="0.25">
      <c r="A382" s="2">
        <f>'[7]Precio Diesel R13'!A382</f>
        <v>45870</v>
      </c>
      <c r="B382">
        <f>'[7]Precio Diesel R13'!B382</f>
        <v>2025</v>
      </c>
      <c r="C382">
        <f>'[7]Precio Diesel R13'!C382</f>
        <v>8</v>
      </c>
      <c r="D382" t="e">
        <f>'[7]Precio Diesel R13'!D382</f>
        <v>#DIV/0!</v>
      </c>
    </row>
    <row r="383" spans="1:4" x14ac:dyDescent="0.25">
      <c r="A383" s="2">
        <f>'[7]Precio Diesel R13'!A383</f>
        <v>45901</v>
      </c>
      <c r="B383">
        <f>'[7]Precio Diesel R13'!B383</f>
        <v>2025</v>
      </c>
      <c r="C383">
        <f>'[7]Precio Diesel R13'!C383</f>
        <v>9</v>
      </c>
      <c r="D383" t="e">
        <f>'[7]Precio Diesel R13'!D383</f>
        <v>#DIV/0!</v>
      </c>
    </row>
    <row r="384" spans="1:4" x14ac:dyDescent="0.25">
      <c r="A384" s="2">
        <f>'[7]Precio Diesel R13'!A384</f>
        <v>45931</v>
      </c>
      <c r="B384">
        <f>'[7]Precio Diesel R13'!B384</f>
        <v>2025</v>
      </c>
      <c r="C384">
        <f>'[7]Precio Diesel R13'!C384</f>
        <v>10</v>
      </c>
      <c r="D384" t="e">
        <f>'[7]Precio Diesel R13'!D384</f>
        <v>#DIV/0!</v>
      </c>
    </row>
    <row r="385" spans="1:4" x14ac:dyDescent="0.25">
      <c r="A385" s="2">
        <f>'[7]Precio Diesel R13'!A385</f>
        <v>45962</v>
      </c>
      <c r="B385">
        <f>'[7]Precio Diesel R13'!B385</f>
        <v>2025</v>
      </c>
      <c r="C385">
        <f>'[7]Precio Diesel R13'!C385</f>
        <v>11</v>
      </c>
      <c r="D385" t="e">
        <f>'[7]Precio Diesel R13'!D385</f>
        <v>#DIV/0!</v>
      </c>
    </row>
    <row r="386" spans="1:4" x14ac:dyDescent="0.25">
      <c r="A386" s="2">
        <f>'[7]Precio Diesel R13'!A386</f>
        <v>45992</v>
      </c>
      <c r="B386">
        <f>'[7]Precio Diesel R13'!B386</f>
        <v>2025</v>
      </c>
      <c r="C386">
        <f>'[7]Precio Diesel R13'!C386</f>
        <v>12</v>
      </c>
      <c r="D386" t="e">
        <f>'[7]Precio Diesel R13'!D386</f>
        <v>#DIV/0!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2:U387"/>
  <sheetViews>
    <sheetView workbookViewId="0">
      <selection activeCell="E2" sqref="E2"/>
    </sheetView>
  </sheetViews>
  <sheetFormatPr baseColWidth="10" defaultRowHeight="15" x14ac:dyDescent="0.25"/>
  <sheetData>
    <row r="2" spans="1:21" x14ac:dyDescent="0.25">
      <c r="D2" t="s">
        <v>140</v>
      </c>
      <c r="E2" s="221">
        <v>4.6675480451756367E-2</v>
      </c>
      <c r="F2" s="221">
        <v>0.20480281061041072</v>
      </c>
      <c r="G2" s="221">
        <v>6.193259547479367E-2</v>
      </c>
      <c r="H2" s="221">
        <v>4.600080946124465E-2</v>
      </c>
      <c r="I2" s="221">
        <v>8.7345711121894168E-2</v>
      </c>
      <c r="J2" s="221">
        <v>3.5848058333739399E-2</v>
      </c>
      <c r="K2" s="221">
        <v>4.6398665227298783E-2</v>
      </c>
      <c r="L2" s="221">
        <v>0.10572205192288936</v>
      </c>
      <c r="M2" s="221">
        <v>3.0422481860757473E-2</v>
      </c>
      <c r="N2" s="221">
        <v>5.9245841690445854E-2</v>
      </c>
      <c r="O2" s="221">
        <v>1.3929235798713588E-2</v>
      </c>
      <c r="P2" s="221">
        <v>1.4679832053734531E-2</v>
      </c>
      <c r="Q2" s="221">
        <v>0.20005615280521888</v>
      </c>
      <c r="R2" s="221">
        <v>1.8891963442747059E-2</v>
      </c>
      <c r="S2" s="221">
        <v>1.0017105656224696E-2</v>
      </c>
      <c r="T2" s="221">
        <v>1.803120408813072E-2</v>
      </c>
    </row>
    <row r="3" spans="1:21" x14ac:dyDescent="0.25">
      <c r="D3" t="s">
        <v>203</v>
      </c>
      <c r="E3">
        <v>1</v>
      </c>
      <c r="F3">
        <v>2</v>
      </c>
      <c r="G3">
        <f>+F3+1</f>
        <v>3</v>
      </c>
      <c r="H3">
        <f t="shared" ref="H3:S3" si="0">+G3+1</f>
        <v>4</v>
      </c>
      <c r="I3">
        <f t="shared" si="0"/>
        <v>5</v>
      </c>
      <c r="J3">
        <f t="shared" si="0"/>
        <v>6</v>
      </c>
      <c r="K3">
        <f t="shared" si="0"/>
        <v>7</v>
      </c>
      <c r="L3">
        <f t="shared" si="0"/>
        <v>8</v>
      </c>
      <c r="M3">
        <f t="shared" si="0"/>
        <v>9</v>
      </c>
      <c r="N3">
        <f t="shared" si="0"/>
        <v>10</v>
      </c>
      <c r="O3">
        <f t="shared" si="0"/>
        <v>11</v>
      </c>
      <c r="P3">
        <f t="shared" si="0"/>
        <v>12</v>
      </c>
      <c r="Q3">
        <f>+P3+1</f>
        <v>13</v>
      </c>
      <c r="R3">
        <f t="shared" si="0"/>
        <v>14</v>
      </c>
      <c r="S3">
        <f t="shared" si="0"/>
        <v>15</v>
      </c>
      <c r="T3">
        <f>+S3+1</f>
        <v>16</v>
      </c>
      <c r="U3" t="s">
        <v>30</v>
      </c>
    </row>
    <row r="4" spans="1:21" x14ac:dyDescent="0.25">
      <c r="A4" s="2">
        <v>34335</v>
      </c>
      <c r="B4">
        <f>+YEAR(A4)</f>
        <v>1994</v>
      </c>
      <c r="C4">
        <f>+MONTH(A4)</f>
        <v>1</v>
      </c>
      <c r="D4" s="219">
        <v>132.5</v>
      </c>
      <c r="E4" s="220">
        <v>145.5</v>
      </c>
      <c r="F4" s="220">
        <v>144.80000000000001</v>
      </c>
      <c r="G4" s="220">
        <v>144.6</v>
      </c>
      <c r="H4" s="220">
        <v>143</v>
      </c>
      <c r="I4" s="220">
        <v>139.19999999999999</v>
      </c>
      <c r="J4" s="220">
        <v>132.6</v>
      </c>
      <c r="K4" s="220">
        <v>136.4</v>
      </c>
      <c r="L4" s="220">
        <v>139.80000000000001</v>
      </c>
      <c r="M4" s="220">
        <v>140.5</v>
      </c>
      <c r="N4" s="220">
        <v>145.4</v>
      </c>
      <c r="O4" s="220">
        <v>159</v>
      </c>
      <c r="P4" s="220">
        <v>151.6</v>
      </c>
      <c r="Q4" s="220">
        <v>132.5</v>
      </c>
      <c r="R4" s="220"/>
      <c r="S4" s="220"/>
      <c r="T4" s="220"/>
      <c r="U4" s="219">
        <f>+SUMPRODUCT(E4:T4,$E$2:$T$2)</f>
        <v>133.83735012103654</v>
      </c>
    </row>
    <row r="5" spans="1:21" x14ac:dyDescent="0.25">
      <c r="A5" s="2">
        <v>34366</v>
      </c>
      <c r="B5">
        <f t="shared" ref="B5:B68" si="1">+YEAR(A5)</f>
        <v>1994</v>
      </c>
      <c r="C5">
        <f t="shared" ref="C5:C68" si="2">+MONTH(A5)</f>
        <v>2</v>
      </c>
      <c r="D5" s="219">
        <v>132.30000000000001</v>
      </c>
      <c r="E5" s="220">
        <v>145.6</v>
      </c>
      <c r="F5" s="220">
        <v>144.80000000000001</v>
      </c>
      <c r="G5" s="220">
        <v>144.30000000000001</v>
      </c>
      <c r="H5" s="220">
        <v>143.30000000000001</v>
      </c>
      <c r="I5" s="220">
        <v>139.19999999999999</v>
      </c>
      <c r="J5" s="220">
        <v>133</v>
      </c>
      <c r="K5" s="220">
        <v>136.6</v>
      </c>
      <c r="L5" s="220">
        <v>142</v>
      </c>
      <c r="M5" s="220">
        <v>140.6</v>
      </c>
      <c r="N5" s="220">
        <v>146.69999999999999</v>
      </c>
      <c r="O5" s="220">
        <v>159.80000000000001</v>
      </c>
      <c r="P5" s="220">
        <v>151.30000000000001</v>
      </c>
      <c r="Q5" s="220">
        <v>132.30000000000001</v>
      </c>
      <c r="R5" s="220"/>
      <c r="S5" s="220"/>
      <c r="T5" s="220"/>
      <c r="U5" s="219">
        <f t="shared" ref="U5:U68" si="3">+SUMPRODUCT(E5:T5,$E$2:$T$2)</f>
        <v>134.14023565473244</v>
      </c>
    </row>
    <row r="6" spans="1:21" x14ac:dyDescent="0.25">
      <c r="A6" s="2">
        <v>34394</v>
      </c>
      <c r="B6">
        <f t="shared" si="1"/>
        <v>1994</v>
      </c>
      <c r="C6">
        <f t="shared" si="2"/>
        <v>3</v>
      </c>
      <c r="D6" s="219">
        <v>132.30000000000001</v>
      </c>
      <c r="E6" s="220">
        <v>145.6</v>
      </c>
      <c r="F6" s="220">
        <v>144.69999999999999</v>
      </c>
      <c r="G6" s="220">
        <v>144.30000000000001</v>
      </c>
      <c r="H6" s="220">
        <v>143.4</v>
      </c>
      <c r="I6" s="220">
        <v>139.30000000000001</v>
      </c>
      <c r="J6" s="220">
        <v>132.9</v>
      </c>
      <c r="K6" s="220">
        <v>134.80000000000001</v>
      </c>
      <c r="L6" s="220">
        <v>139.9</v>
      </c>
      <c r="M6" s="220">
        <v>140.6</v>
      </c>
      <c r="N6" s="220">
        <v>146.69999999999999</v>
      </c>
      <c r="O6" s="220">
        <v>160</v>
      </c>
      <c r="P6" s="220">
        <v>151.69999999999999</v>
      </c>
      <c r="Q6" s="220">
        <v>132.30000000000001</v>
      </c>
      <c r="R6" s="220"/>
      <c r="S6" s="220"/>
      <c r="T6" s="220"/>
      <c r="U6" s="219">
        <f t="shared" si="3"/>
        <v>133.83262909343037</v>
      </c>
    </row>
    <row r="7" spans="1:21" x14ac:dyDescent="0.25">
      <c r="A7" s="2">
        <v>34425</v>
      </c>
      <c r="B7">
        <f t="shared" si="1"/>
        <v>1994</v>
      </c>
      <c r="C7">
        <f t="shared" si="2"/>
        <v>4</v>
      </c>
      <c r="D7" s="219">
        <v>132.19999999999999</v>
      </c>
      <c r="E7" s="220">
        <v>145.5</v>
      </c>
      <c r="F7" s="220">
        <v>144.80000000000001</v>
      </c>
      <c r="G7" s="220">
        <v>144.6</v>
      </c>
      <c r="H7" s="220">
        <v>143.30000000000001</v>
      </c>
      <c r="I7" s="220">
        <v>139.4</v>
      </c>
      <c r="J7" s="220">
        <v>132.9</v>
      </c>
      <c r="K7" s="220">
        <v>137.19999999999999</v>
      </c>
      <c r="L7" s="220">
        <v>139.9</v>
      </c>
      <c r="M7" s="220">
        <v>140.4</v>
      </c>
      <c r="N7" s="220">
        <v>146.69999999999999</v>
      </c>
      <c r="O7" s="220">
        <v>160</v>
      </c>
      <c r="P7" s="220">
        <v>151.5</v>
      </c>
      <c r="Q7" s="220">
        <v>132.19999999999999</v>
      </c>
      <c r="R7" s="220"/>
      <c r="S7" s="220"/>
      <c r="T7" s="220"/>
      <c r="U7" s="219">
        <f t="shared" si="3"/>
        <v>133.95348681373682</v>
      </c>
    </row>
    <row r="8" spans="1:21" x14ac:dyDescent="0.25">
      <c r="A8" s="2">
        <v>34455</v>
      </c>
      <c r="B8">
        <f t="shared" si="1"/>
        <v>1994</v>
      </c>
      <c r="C8">
        <f t="shared" si="2"/>
        <v>5</v>
      </c>
      <c r="D8" s="219">
        <v>132.1</v>
      </c>
      <c r="E8" s="220">
        <v>145.5</v>
      </c>
      <c r="F8" s="220">
        <v>144.80000000000001</v>
      </c>
      <c r="G8" s="220">
        <v>144.6</v>
      </c>
      <c r="H8" s="220">
        <v>143.30000000000001</v>
      </c>
      <c r="I8" s="220">
        <v>139.4</v>
      </c>
      <c r="J8" s="220">
        <v>132.6</v>
      </c>
      <c r="K8" s="220">
        <v>137.69999999999999</v>
      </c>
      <c r="L8" s="220">
        <v>139.6</v>
      </c>
      <c r="M8" s="220">
        <v>140.6</v>
      </c>
      <c r="N8" s="220">
        <v>146.69999999999999</v>
      </c>
      <c r="O8" s="220">
        <v>160</v>
      </c>
      <c r="P8" s="220">
        <v>151.4</v>
      </c>
      <c r="Q8" s="220">
        <v>132.1</v>
      </c>
      <c r="R8" s="220"/>
      <c r="S8" s="220"/>
      <c r="T8" s="220"/>
      <c r="U8" s="219">
        <f t="shared" si="3"/>
        <v>133.91882601115975</v>
      </c>
    </row>
    <row r="9" spans="1:21" x14ac:dyDescent="0.25">
      <c r="A9" s="2">
        <v>34486</v>
      </c>
      <c r="B9">
        <f t="shared" si="1"/>
        <v>1994</v>
      </c>
      <c r="C9">
        <f t="shared" si="2"/>
        <v>6</v>
      </c>
      <c r="D9" s="219">
        <v>132.30000000000001</v>
      </c>
      <c r="E9" s="220">
        <v>145.5</v>
      </c>
      <c r="F9" s="220">
        <v>144.80000000000001</v>
      </c>
      <c r="G9" s="220">
        <v>144.4</v>
      </c>
      <c r="H9" s="220">
        <v>143.30000000000001</v>
      </c>
      <c r="I9" s="220">
        <v>139.4</v>
      </c>
      <c r="J9" s="220">
        <v>133.1</v>
      </c>
      <c r="K9" s="220">
        <v>135.5</v>
      </c>
      <c r="L9" s="220">
        <v>139.9</v>
      </c>
      <c r="M9" s="220">
        <v>140.5</v>
      </c>
      <c r="N9" s="220">
        <v>146.69999999999999</v>
      </c>
      <c r="O9" s="220">
        <v>160</v>
      </c>
      <c r="P9" s="220">
        <v>152</v>
      </c>
      <c r="Q9" s="220">
        <v>132.30000000000001</v>
      </c>
      <c r="R9" s="220"/>
      <c r="S9" s="220"/>
      <c r="T9" s="220"/>
      <c r="U9" s="219">
        <f t="shared" si="3"/>
        <v>133.89977995491569</v>
      </c>
    </row>
    <row r="10" spans="1:21" x14ac:dyDescent="0.25">
      <c r="A10" s="2">
        <v>34516</v>
      </c>
      <c r="B10">
        <f t="shared" si="1"/>
        <v>1994</v>
      </c>
      <c r="C10">
        <f t="shared" si="2"/>
        <v>7</v>
      </c>
      <c r="D10" s="219">
        <v>132.1</v>
      </c>
      <c r="E10" s="220">
        <v>145.5</v>
      </c>
      <c r="F10" s="220">
        <v>144.80000000000001</v>
      </c>
      <c r="G10" s="220">
        <v>144.4</v>
      </c>
      <c r="H10" s="220">
        <v>143</v>
      </c>
      <c r="I10" s="220">
        <v>139.4</v>
      </c>
      <c r="J10" s="220">
        <v>133.30000000000001</v>
      </c>
      <c r="K10" s="220">
        <v>137.4</v>
      </c>
      <c r="L10" s="220">
        <v>140.5</v>
      </c>
      <c r="M10" s="220">
        <v>140.80000000000001</v>
      </c>
      <c r="N10" s="220">
        <v>145.80000000000001</v>
      </c>
      <c r="O10" s="220">
        <v>160</v>
      </c>
      <c r="P10" s="220">
        <v>152.1</v>
      </c>
      <c r="Q10" s="220">
        <v>132.1</v>
      </c>
      <c r="R10" s="220"/>
      <c r="S10" s="220"/>
      <c r="T10" s="220"/>
      <c r="U10" s="219">
        <f t="shared" si="3"/>
        <v>133.96200225851078</v>
      </c>
    </row>
    <row r="11" spans="1:21" x14ac:dyDescent="0.25">
      <c r="A11" s="2">
        <v>34547</v>
      </c>
      <c r="B11">
        <f t="shared" si="1"/>
        <v>1994</v>
      </c>
      <c r="C11">
        <f t="shared" si="2"/>
        <v>8</v>
      </c>
      <c r="D11" s="219">
        <v>132.19999999999999</v>
      </c>
      <c r="E11" s="220">
        <v>146.6</v>
      </c>
      <c r="F11" s="220">
        <v>145</v>
      </c>
      <c r="G11" s="220">
        <v>145.19999999999999</v>
      </c>
      <c r="H11" s="220">
        <v>143.1</v>
      </c>
      <c r="I11" s="220">
        <v>139.69999999999999</v>
      </c>
      <c r="J11" s="220">
        <v>133.6</v>
      </c>
      <c r="K11" s="220">
        <v>137.4</v>
      </c>
      <c r="L11" s="220">
        <v>140.4</v>
      </c>
      <c r="M11" s="220">
        <v>141.19999999999999</v>
      </c>
      <c r="N11" s="220">
        <v>147.4</v>
      </c>
      <c r="O11" s="220">
        <v>160</v>
      </c>
      <c r="P11" s="220">
        <v>152</v>
      </c>
      <c r="Q11" s="220">
        <v>132.19999999999999</v>
      </c>
      <c r="R11" s="220"/>
      <c r="S11" s="220"/>
      <c r="T11" s="220"/>
      <c r="U11" s="219">
        <f t="shared" si="3"/>
        <v>134.26033790362433</v>
      </c>
    </row>
    <row r="12" spans="1:21" x14ac:dyDescent="0.25">
      <c r="A12" s="2">
        <v>34578</v>
      </c>
      <c r="B12">
        <f t="shared" si="1"/>
        <v>1994</v>
      </c>
      <c r="C12">
        <f t="shared" si="2"/>
        <v>9</v>
      </c>
      <c r="D12" s="219">
        <v>132.1</v>
      </c>
      <c r="E12" s="220">
        <v>146.6</v>
      </c>
      <c r="F12" s="220">
        <v>145.1</v>
      </c>
      <c r="G12" s="220">
        <v>145.1</v>
      </c>
      <c r="H12" s="220">
        <v>143.4</v>
      </c>
      <c r="I12" s="220">
        <v>139.9</v>
      </c>
      <c r="J12" s="220">
        <v>133.19999999999999</v>
      </c>
      <c r="K12" s="220">
        <v>136.80000000000001</v>
      </c>
      <c r="L12" s="220">
        <v>140.4</v>
      </c>
      <c r="M12" s="220">
        <v>141.4</v>
      </c>
      <c r="N12" s="220">
        <v>147</v>
      </c>
      <c r="O12" s="220">
        <v>160</v>
      </c>
      <c r="P12" s="220">
        <v>152.30000000000001</v>
      </c>
      <c r="Q12" s="220">
        <v>132.1</v>
      </c>
      <c r="R12" s="220"/>
      <c r="S12" s="220"/>
      <c r="T12" s="220"/>
      <c r="U12" s="219">
        <f t="shared" si="3"/>
        <v>134.23050038176234</v>
      </c>
    </row>
    <row r="13" spans="1:21" x14ac:dyDescent="0.25">
      <c r="A13" s="2">
        <v>34608</v>
      </c>
      <c r="B13">
        <f t="shared" si="1"/>
        <v>1994</v>
      </c>
      <c r="C13">
        <f t="shared" si="2"/>
        <v>10</v>
      </c>
      <c r="D13" s="219">
        <v>132</v>
      </c>
      <c r="E13" s="220">
        <v>146.69999999999999</v>
      </c>
      <c r="F13" s="220">
        <v>145.1</v>
      </c>
      <c r="G13" s="220">
        <v>145.1</v>
      </c>
      <c r="H13" s="220">
        <v>143</v>
      </c>
      <c r="I13" s="220">
        <v>139.9</v>
      </c>
      <c r="J13" s="220">
        <v>133.19999999999999</v>
      </c>
      <c r="K13" s="220">
        <v>136.80000000000001</v>
      </c>
      <c r="L13" s="220">
        <v>140</v>
      </c>
      <c r="M13" s="220">
        <v>141.19999999999999</v>
      </c>
      <c r="N13" s="220">
        <v>147.5</v>
      </c>
      <c r="O13" s="220">
        <v>160</v>
      </c>
      <c r="P13" s="220">
        <v>152.1</v>
      </c>
      <c r="Q13" s="220">
        <v>132</v>
      </c>
      <c r="R13" s="220"/>
      <c r="S13" s="220"/>
      <c r="T13" s="220"/>
      <c r="U13" s="219">
        <f t="shared" si="3"/>
        <v>134.17507562803564</v>
      </c>
    </row>
    <row r="14" spans="1:21" x14ac:dyDescent="0.25">
      <c r="A14" s="2">
        <v>34639</v>
      </c>
      <c r="B14">
        <f t="shared" si="1"/>
        <v>1994</v>
      </c>
      <c r="C14">
        <f t="shared" si="2"/>
        <v>11</v>
      </c>
      <c r="D14" s="219">
        <v>131.9</v>
      </c>
      <c r="E14" s="220">
        <v>146.6</v>
      </c>
      <c r="F14" s="220">
        <v>145.1</v>
      </c>
      <c r="G14" s="220">
        <v>145.1</v>
      </c>
      <c r="H14" s="220">
        <v>143</v>
      </c>
      <c r="I14" s="220">
        <v>139.9</v>
      </c>
      <c r="J14" s="220">
        <v>133.19999999999999</v>
      </c>
      <c r="K14" s="220">
        <v>136.30000000000001</v>
      </c>
      <c r="L14" s="220">
        <v>140</v>
      </c>
      <c r="M14" s="220">
        <v>141.19999999999999</v>
      </c>
      <c r="N14" s="220">
        <v>145.69999999999999</v>
      </c>
      <c r="O14" s="220">
        <v>160</v>
      </c>
      <c r="P14" s="220">
        <v>152.1</v>
      </c>
      <c r="Q14" s="220">
        <v>131.9</v>
      </c>
      <c r="R14" s="220"/>
      <c r="S14" s="220"/>
      <c r="T14" s="220"/>
      <c r="U14" s="219">
        <f t="shared" si="3"/>
        <v>134.02056061705355</v>
      </c>
    </row>
    <row r="15" spans="1:21" x14ac:dyDescent="0.25">
      <c r="A15" s="2">
        <v>34669</v>
      </c>
      <c r="B15">
        <f t="shared" si="1"/>
        <v>1994</v>
      </c>
      <c r="C15">
        <f t="shared" si="2"/>
        <v>12</v>
      </c>
      <c r="D15" s="219">
        <v>132.19999999999999</v>
      </c>
      <c r="E15" s="220">
        <v>147.30000000000001</v>
      </c>
      <c r="F15" s="220">
        <v>143.69999999999999</v>
      </c>
      <c r="G15" s="220">
        <v>145.1</v>
      </c>
      <c r="H15" s="220">
        <v>143.1</v>
      </c>
      <c r="I15" s="220">
        <v>139.5</v>
      </c>
      <c r="J15" s="220">
        <v>133.19999999999999</v>
      </c>
      <c r="K15" s="220">
        <v>136</v>
      </c>
      <c r="L15" s="220">
        <v>139.5</v>
      </c>
      <c r="M15" s="220">
        <v>141.1</v>
      </c>
      <c r="N15" s="220">
        <v>145.69999999999999</v>
      </c>
      <c r="O15" s="220">
        <v>160</v>
      </c>
      <c r="P15" s="220">
        <v>152.1</v>
      </c>
      <c r="Q15" s="220">
        <v>132.19999999999999</v>
      </c>
      <c r="R15" s="220"/>
      <c r="S15" s="220"/>
      <c r="T15" s="220"/>
      <c r="U15" s="219">
        <f t="shared" si="3"/>
        <v>133.72636528713841</v>
      </c>
    </row>
    <row r="16" spans="1:21" x14ac:dyDescent="0.25">
      <c r="A16" s="2">
        <v>34700</v>
      </c>
      <c r="B16">
        <f t="shared" si="1"/>
        <v>1995</v>
      </c>
      <c r="C16">
        <f t="shared" si="2"/>
        <v>1</v>
      </c>
      <c r="D16" s="219">
        <v>131.5</v>
      </c>
      <c r="E16" s="220">
        <v>146.4</v>
      </c>
      <c r="F16" s="220">
        <v>144.30000000000001</v>
      </c>
      <c r="G16" s="220">
        <v>145.5</v>
      </c>
      <c r="H16" s="220">
        <v>143.4</v>
      </c>
      <c r="I16" s="220">
        <v>139.6</v>
      </c>
      <c r="J16" s="220">
        <v>132.5</v>
      </c>
      <c r="K16" s="220">
        <v>135.6</v>
      </c>
      <c r="L16" s="220">
        <v>140</v>
      </c>
      <c r="M16" s="220">
        <v>141</v>
      </c>
      <c r="N16" s="220">
        <v>146.4</v>
      </c>
      <c r="O16" s="220">
        <v>160</v>
      </c>
      <c r="P16" s="220">
        <v>152.19999999999999</v>
      </c>
      <c r="Q16" s="220">
        <v>131.5</v>
      </c>
      <c r="R16" s="220"/>
      <c r="S16" s="220"/>
      <c r="T16" s="220"/>
      <c r="U16" s="219">
        <f t="shared" si="3"/>
        <v>133.76361332951441</v>
      </c>
    </row>
    <row r="17" spans="1:21" x14ac:dyDescent="0.25">
      <c r="A17" s="2">
        <v>34731</v>
      </c>
      <c r="B17">
        <f t="shared" si="1"/>
        <v>1995</v>
      </c>
      <c r="C17">
        <f t="shared" si="2"/>
        <v>2</v>
      </c>
      <c r="D17" s="219">
        <v>131.5</v>
      </c>
      <c r="E17" s="220">
        <v>146.4</v>
      </c>
      <c r="F17" s="220">
        <v>144.30000000000001</v>
      </c>
      <c r="G17" s="220">
        <v>150.19999999999999</v>
      </c>
      <c r="H17" s="220">
        <v>143.1</v>
      </c>
      <c r="I17" s="220">
        <v>139.6</v>
      </c>
      <c r="J17" s="220">
        <v>132.5</v>
      </c>
      <c r="K17" s="220">
        <v>134.1</v>
      </c>
      <c r="L17" s="220">
        <v>139.19999999999999</v>
      </c>
      <c r="M17" s="220">
        <v>141.1</v>
      </c>
      <c r="N17" s="220">
        <v>145.69999999999999</v>
      </c>
      <c r="O17" s="220">
        <v>160</v>
      </c>
      <c r="P17" s="220">
        <v>152.69999999999999</v>
      </c>
      <c r="Q17" s="220">
        <v>131.5</v>
      </c>
      <c r="R17" s="220"/>
      <c r="S17" s="220"/>
      <c r="T17" s="220"/>
      <c r="U17" s="219">
        <f t="shared" si="3"/>
        <v>133.85563072105793</v>
      </c>
    </row>
    <row r="18" spans="1:21" x14ac:dyDescent="0.25">
      <c r="A18" s="2">
        <v>34759</v>
      </c>
      <c r="B18">
        <f t="shared" si="1"/>
        <v>1995</v>
      </c>
      <c r="C18">
        <f t="shared" si="2"/>
        <v>3</v>
      </c>
      <c r="D18" s="219">
        <v>132.4</v>
      </c>
      <c r="E18" s="220">
        <v>146.4</v>
      </c>
      <c r="F18" s="220">
        <v>144.5</v>
      </c>
      <c r="G18" s="220">
        <v>145.5</v>
      </c>
      <c r="H18" s="220">
        <v>143</v>
      </c>
      <c r="I18" s="220">
        <v>139.6</v>
      </c>
      <c r="J18" s="220">
        <v>132.80000000000001</v>
      </c>
      <c r="K18" s="220">
        <v>134.5</v>
      </c>
      <c r="L18" s="220">
        <v>139.19999999999999</v>
      </c>
      <c r="M18" s="220">
        <v>141.1</v>
      </c>
      <c r="N18" s="220">
        <v>146.4</v>
      </c>
      <c r="O18" s="220">
        <v>160</v>
      </c>
      <c r="P18" s="220">
        <v>152.9</v>
      </c>
      <c r="Q18" s="220">
        <v>132.4</v>
      </c>
      <c r="R18" s="220"/>
      <c r="S18" s="220"/>
      <c r="T18" s="220"/>
      <c r="U18" s="219">
        <f t="shared" si="3"/>
        <v>133.85468048021218</v>
      </c>
    </row>
    <row r="19" spans="1:21" x14ac:dyDescent="0.25">
      <c r="A19" s="2">
        <v>34790</v>
      </c>
      <c r="B19">
        <f t="shared" si="1"/>
        <v>1995</v>
      </c>
      <c r="C19">
        <f t="shared" si="2"/>
        <v>4</v>
      </c>
      <c r="D19" s="219">
        <v>131.5</v>
      </c>
      <c r="E19" s="220">
        <v>146.30000000000001</v>
      </c>
      <c r="F19" s="220">
        <v>144.30000000000001</v>
      </c>
      <c r="G19" s="220">
        <v>145.4</v>
      </c>
      <c r="H19" s="220">
        <v>143.30000000000001</v>
      </c>
      <c r="I19" s="220">
        <v>139.6</v>
      </c>
      <c r="J19" s="220">
        <v>132.4</v>
      </c>
      <c r="K19" s="220">
        <v>133.80000000000001</v>
      </c>
      <c r="L19" s="220">
        <v>139.19999999999999</v>
      </c>
      <c r="M19" s="220">
        <v>140.9</v>
      </c>
      <c r="N19" s="220">
        <v>145.69999999999999</v>
      </c>
      <c r="O19" s="220">
        <v>160</v>
      </c>
      <c r="P19" s="220">
        <v>153.30000000000001</v>
      </c>
      <c r="Q19" s="220">
        <v>131.5</v>
      </c>
      <c r="R19" s="220"/>
      <c r="S19" s="220"/>
      <c r="T19" s="220"/>
      <c r="U19" s="219">
        <f t="shared" si="3"/>
        <v>133.54810587408454</v>
      </c>
    </row>
    <row r="20" spans="1:21" x14ac:dyDescent="0.25">
      <c r="A20" s="2">
        <v>34820</v>
      </c>
      <c r="B20">
        <f t="shared" si="1"/>
        <v>1995</v>
      </c>
      <c r="C20">
        <f t="shared" si="2"/>
        <v>5</v>
      </c>
      <c r="D20" s="219">
        <v>131.6</v>
      </c>
      <c r="E20" s="220">
        <v>146.30000000000001</v>
      </c>
      <c r="F20" s="220">
        <v>144.30000000000001</v>
      </c>
      <c r="G20" s="220">
        <v>145.4</v>
      </c>
      <c r="H20" s="220">
        <v>143.30000000000001</v>
      </c>
      <c r="I20" s="220">
        <v>139.69999999999999</v>
      </c>
      <c r="J20" s="220">
        <v>132.4</v>
      </c>
      <c r="K20" s="220">
        <v>133.80000000000001</v>
      </c>
      <c r="L20" s="220">
        <v>139.19999999999999</v>
      </c>
      <c r="M20" s="220">
        <v>141.19999999999999</v>
      </c>
      <c r="N20" s="220">
        <v>145.69999999999999</v>
      </c>
      <c r="O20" s="220">
        <v>160</v>
      </c>
      <c r="P20" s="220">
        <v>152</v>
      </c>
      <c r="Q20" s="220">
        <v>131.6</v>
      </c>
      <c r="R20" s="220"/>
      <c r="S20" s="220"/>
      <c r="T20" s="220"/>
      <c r="U20" s="219">
        <f t="shared" si="3"/>
        <v>133.56688902336563</v>
      </c>
    </row>
    <row r="21" spans="1:21" x14ac:dyDescent="0.25">
      <c r="A21" s="2">
        <v>34851</v>
      </c>
      <c r="B21">
        <f t="shared" si="1"/>
        <v>1995</v>
      </c>
      <c r="C21">
        <f t="shared" si="2"/>
        <v>6</v>
      </c>
      <c r="D21" s="219">
        <v>132.30000000000001</v>
      </c>
      <c r="E21" s="220">
        <v>146.30000000000001</v>
      </c>
      <c r="F21" s="220">
        <v>144.30000000000001</v>
      </c>
      <c r="G21" s="220">
        <v>145.19999999999999</v>
      </c>
      <c r="H21" s="220">
        <v>143.30000000000001</v>
      </c>
      <c r="I21" s="220">
        <v>139.9</v>
      </c>
      <c r="J21" s="220">
        <v>132.19999999999999</v>
      </c>
      <c r="K21" s="220">
        <v>133.30000000000001</v>
      </c>
      <c r="L21" s="220">
        <v>139.19999999999999</v>
      </c>
      <c r="M21" s="220">
        <v>140.9</v>
      </c>
      <c r="N21" s="220">
        <v>146.4</v>
      </c>
      <c r="O21" s="220">
        <v>160</v>
      </c>
      <c r="P21" s="220">
        <v>152.19999999999999</v>
      </c>
      <c r="Q21" s="220">
        <v>132.30000000000001</v>
      </c>
      <c r="R21" s="220"/>
      <c r="S21" s="220"/>
      <c r="T21" s="220"/>
      <c r="U21" s="219">
        <f t="shared" si="3"/>
        <v>133.71692332021411</v>
      </c>
    </row>
    <row r="22" spans="1:21" x14ac:dyDescent="0.25">
      <c r="A22" s="2">
        <v>34881</v>
      </c>
      <c r="B22">
        <f t="shared" si="1"/>
        <v>1995</v>
      </c>
      <c r="C22">
        <f t="shared" si="2"/>
        <v>7</v>
      </c>
      <c r="D22" s="219">
        <v>127.7</v>
      </c>
      <c r="E22" s="220">
        <v>140.80000000000001</v>
      </c>
      <c r="F22" s="220">
        <v>137.9</v>
      </c>
      <c r="G22" s="220">
        <v>141.19999999999999</v>
      </c>
      <c r="H22" s="220">
        <v>137.19999999999999</v>
      </c>
      <c r="I22" s="220">
        <v>134.80000000000001</v>
      </c>
      <c r="J22" s="220">
        <v>127</v>
      </c>
      <c r="K22" s="220">
        <v>130.4</v>
      </c>
      <c r="L22" s="220">
        <v>134.1</v>
      </c>
      <c r="M22" s="220">
        <v>134.80000000000001</v>
      </c>
      <c r="N22" s="220">
        <v>140.30000000000001</v>
      </c>
      <c r="O22" s="220">
        <v>154</v>
      </c>
      <c r="P22" s="220">
        <v>146.30000000000001</v>
      </c>
      <c r="Q22" s="220">
        <v>127.7</v>
      </c>
      <c r="R22" s="220"/>
      <c r="S22" s="220"/>
      <c r="T22" s="220"/>
      <c r="U22" s="219">
        <f t="shared" si="3"/>
        <v>128.67810174571139</v>
      </c>
    </row>
    <row r="23" spans="1:21" x14ac:dyDescent="0.25">
      <c r="A23" s="2">
        <v>34912</v>
      </c>
      <c r="B23">
        <f t="shared" si="1"/>
        <v>1995</v>
      </c>
      <c r="C23">
        <f t="shared" si="2"/>
        <v>8</v>
      </c>
      <c r="D23" s="219">
        <v>127.6</v>
      </c>
      <c r="E23" s="220">
        <v>140.69999999999999</v>
      </c>
      <c r="F23" s="220">
        <v>137.9</v>
      </c>
      <c r="G23" s="220">
        <v>140.80000000000001</v>
      </c>
      <c r="H23" s="220">
        <v>137.5</v>
      </c>
      <c r="I23" s="220">
        <v>134.30000000000001</v>
      </c>
      <c r="J23" s="220">
        <v>127</v>
      </c>
      <c r="K23" s="220">
        <v>129.1</v>
      </c>
      <c r="L23" s="220">
        <v>133.19999999999999</v>
      </c>
      <c r="M23" s="220">
        <v>134.9</v>
      </c>
      <c r="N23" s="220">
        <v>140.30000000000001</v>
      </c>
      <c r="O23" s="220">
        <v>154</v>
      </c>
      <c r="P23" s="220">
        <v>146.69999999999999</v>
      </c>
      <c r="Q23" s="220">
        <v>127.6</v>
      </c>
      <c r="R23" s="220"/>
      <c r="S23" s="220"/>
      <c r="T23" s="220"/>
      <c r="U23" s="219">
        <f t="shared" si="3"/>
        <v>128.45222900095467</v>
      </c>
    </row>
    <row r="24" spans="1:21" x14ac:dyDescent="0.25">
      <c r="A24" s="2">
        <v>34943</v>
      </c>
      <c r="B24">
        <f t="shared" si="1"/>
        <v>1995</v>
      </c>
      <c r="C24">
        <f t="shared" si="2"/>
        <v>9</v>
      </c>
      <c r="D24" s="219">
        <v>127.5</v>
      </c>
      <c r="E24" s="220">
        <v>140.6</v>
      </c>
      <c r="F24" s="220">
        <v>137.9</v>
      </c>
      <c r="G24" s="220">
        <v>150.69999999999999</v>
      </c>
      <c r="H24" s="220">
        <v>137.4</v>
      </c>
      <c r="I24" s="220">
        <v>134.6</v>
      </c>
      <c r="J24" s="220">
        <v>127</v>
      </c>
      <c r="K24" s="220">
        <v>129.30000000000001</v>
      </c>
      <c r="L24" s="220">
        <v>133.19999999999999</v>
      </c>
      <c r="M24" s="220">
        <v>135</v>
      </c>
      <c r="N24" s="220">
        <v>140.80000000000001</v>
      </c>
      <c r="O24" s="220">
        <v>154</v>
      </c>
      <c r="P24" s="220">
        <v>147.5</v>
      </c>
      <c r="Q24" s="220">
        <v>127.5</v>
      </c>
      <c r="R24" s="220"/>
      <c r="S24" s="220"/>
      <c r="T24" s="220"/>
      <c r="U24" s="219">
        <f t="shared" si="3"/>
        <v>129.11598093293966</v>
      </c>
    </row>
    <row r="25" spans="1:21" x14ac:dyDescent="0.25">
      <c r="A25" s="2">
        <v>34973</v>
      </c>
      <c r="B25">
        <f t="shared" si="1"/>
        <v>1995</v>
      </c>
      <c r="C25">
        <f t="shared" si="2"/>
        <v>10</v>
      </c>
      <c r="D25" s="219">
        <v>134.5</v>
      </c>
      <c r="E25" s="220">
        <v>145.4</v>
      </c>
      <c r="F25" s="220">
        <v>145.4</v>
      </c>
      <c r="G25" s="220">
        <v>147.30000000000001</v>
      </c>
      <c r="H25" s="220">
        <v>144.80000000000001</v>
      </c>
      <c r="I25" s="220">
        <v>141.6</v>
      </c>
      <c r="J25" s="220">
        <v>133.9</v>
      </c>
      <c r="K25" s="220">
        <v>136</v>
      </c>
      <c r="L25" s="220">
        <v>140.9</v>
      </c>
      <c r="M25" s="220">
        <v>142.1</v>
      </c>
      <c r="N25" s="220">
        <v>147.6</v>
      </c>
      <c r="O25" s="220">
        <v>162</v>
      </c>
      <c r="P25" s="220">
        <v>154.9</v>
      </c>
      <c r="Q25" s="220">
        <v>134.5</v>
      </c>
      <c r="R25" s="220"/>
      <c r="S25" s="220"/>
      <c r="T25" s="220"/>
      <c r="U25" s="219">
        <f t="shared" si="3"/>
        <v>135.22891097920055</v>
      </c>
    </row>
    <row r="26" spans="1:21" x14ac:dyDescent="0.25">
      <c r="A26" s="2">
        <v>35004</v>
      </c>
      <c r="B26">
        <f t="shared" si="1"/>
        <v>1995</v>
      </c>
      <c r="C26">
        <f t="shared" si="2"/>
        <v>11</v>
      </c>
      <c r="D26" s="219">
        <v>133.4</v>
      </c>
      <c r="E26" s="220">
        <v>147.5</v>
      </c>
      <c r="F26" s="220">
        <v>145.69999999999999</v>
      </c>
      <c r="G26" s="220">
        <v>147.30000000000001</v>
      </c>
      <c r="H26" s="220">
        <v>144.69999999999999</v>
      </c>
      <c r="I26" s="220">
        <v>141.6</v>
      </c>
      <c r="J26" s="220">
        <v>134</v>
      </c>
      <c r="K26" s="220">
        <v>136.30000000000001</v>
      </c>
      <c r="L26" s="220">
        <v>140.6</v>
      </c>
      <c r="M26" s="220">
        <v>142.1</v>
      </c>
      <c r="N26" s="220">
        <v>147</v>
      </c>
      <c r="O26" s="220">
        <v>162</v>
      </c>
      <c r="P26" s="220">
        <v>154.9</v>
      </c>
      <c r="Q26" s="220">
        <v>133.4</v>
      </c>
      <c r="R26" s="220"/>
      <c r="S26" s="220"/>
      <c r="T26" s="220"/>
      <c r="U26" s="219">
        <f t="shared" si="3"/>
        <v>135.11394876711094</v>
      </c>
    </row>
    <row r="27" spans="1:21" x14ac:dyDescent="0.25">
      <c r="A27" s="2">
        <v>35034</v>
      </c>
      <c r="B27">
        <f t="shared" si="1"/>
        <v>1995</v>
      </c>
      <c r="C27">
        <f t="shared" si="2"/>
        <v>12</v>
      </c>
      <c r="D27" s="219">
        <v>137.69999999999999</v>
      </c>
      <c r="E27" s="220">
        <v>151.69999999999999</v>
      </c>
      <c r="F27" s="220">
        <v>149.5</v>
      </c>
      <c r="G27" s="220">
        <v>151.6</v>
      </c>
      <c r="H27" s="220">
        <v>149.5</v>
      </c>
      <c r="I27" s="220">
        <v>146.30000000000001</v>
      </c>
      <c r="J27" s="220">
        <v>138</v>
      </c>
      <c r="K27" s="220">
        <v>139.9</v>
      </c>
      <c r="L27" s="220">
        <v>145</v>
      </c>
      <c r="M27" s="220">
        <v>146.9</v>
      </c>
      <c r="N27" s="220">
        <v>151.5</v>
      </c>
      <c r="O27" s="220">
        <v>167</v>
      </c>
      <c r="P27" s="220">
        <v>160.1</v>
      </c>
      <c r="Q27" s="220">
        <v>137.69999999999999</v>
      </c>
      <c r="R27" s="220"/>
      <c r="S27" s="220"/>
      <c r="T27" s="220"/>
      <c r="U27" s="219">
        <f t="shared" si="3"/>
        <v>139.18033677344437</v>
      </c>
    </row>
    <row r="28" spans="1:21" x14ac:dyDescent="0.25">
      <c r="A28" s="2">
        <v>35065</v>
      </c>
      <c r="B28">
        <f t="shared" si="1"/>
        <v>1996</v>
      </c>
      <c r="C28">
        <f t="shared" si="2"/>
        <v>1</v>
      </c>
      <c r="D28" s="219">
        <v>148.19999999999999</v>
      </c>
      <c r="E28" s="220">
        <v>157.9</v>
      </c>
      <c r="F28" s="220">
        <v>156.1</v>
      </c>
      <c r="G28" s="220">
        <v>157.69999999999999</v>
      </c>
      <c r="H28" s="220">
        <v>155.6</v>
      </c>
      <c r="I28" s="220">
        <v>152.30000000000001</v>
      </c>
      <c r="J28" s="220">
        <v>143.9</v>
      </c>
      <c r="K28" s="220">
        <v>145.4</v>
      </c>
      <c r="L28" s="220">
        <v>151.5</v>
      </c>
      <c r="M28" s="220">
        <v>153.19999999999999</v>
      </c>
      <c r="N28" s="220">
        <v>157.4</v>
      </c>
      <c r="O28" s="220">
        <v>173</v>
      </c>
      <c r="P28" s="220">
        <v>165.7</v>
      </c>
      <c r="Q28" s="220">
        <v>148.19999999999999</v>
      </c>
      <c r="R28" s="220"/>
      <c r="S28" s="220"/>
      <c r="T28" s="220"/>
      <c r="U28" s="219">
        <f t="shared" si="3"/>
        <v>145.96536505997756</v>
      </c>
    </row>
    <row r="29" spans="1:21" x14ac:dyDescent="0.25">
      <c r="A29" s="2">
        <v>35096</v>
      </c>
      <c r="B29">
        <f t="shared" si="1"/>
        <v>1996</v>
      </c>
      <c r="C29">
        <f t="shared" si="2"/>
        <v>2</v>
      </c>
      <c r="D29" s="219">
        <v>150</v>
      </c>
      <c r="E29" s="220">
        <v>163.9</v>
      </c>
      <c r="F29" s="220">
        <v>161.5</v>
      </c>
      <c r="G29" s="220">
        <v>162.9</v>
      </c>
      <c r="H29" s="220">
        <v>160.80000000000001</v>
      </c>
      <c r="I29" s="220">
        <v>157.6</v>
      </c>
      <c r="J29" s="220">
        <v>148.69999999999999</v>
      </c>
      <c r="K29" s="220">
        <v>150.80000000000001</v>
      </c>
      <c r="L29" s="220">
        <v>157.1</v>
      </c>
      <c r="M29" s="220">
        <v>158</v>
      </c>
      <c r="N29" s="220">
        <v>163.4</v>
      </c>
      <c r="O29" s="220">
        <v>178.5</v>
      </c>
      <c r="P29" s="220">
        <v>170.9</v>
      </c>
      <c r="Q29" s="220">
        <v>150</v>
      </c>
      <c r="R29" s="220"/>
      <c r="S29" s="220"/>
      <c r="T29" s="220"/>
      <c r="U29" s="219">
        <f t="shared" si="3"/>
        <v>150.40475601929134</v>
      </c>
    </row>
    <row r="30" spans="1:21" x14ac:dyDescent="0.25">
      <c r="A30" s="2">
        <v>35125</v>
      </c>
      <c r="B30">
        <f t="shared" si="1"/>
        <v>1996</v>
      </c>
      <c r="C30">
        <f t="shared" si="2"/>
        <v>3</v>
      </c>
      <c r="D30" s="219">
        <v>148</v>
      </c>
      <c r="E30" s="220">
        <v>163.5</v>
      </c>
      <c r="F30" s="220">
        <v>160.1</v>
      </c>
      <c r="G30" s="220">
        <v>162.30000000000001</v>
      </c>
      <c r="H30" s="220">
        <v>160.19999999999999</v>
      </c>
      <c r="I30" s="220">
        <v>157.30000000000001</v>
      </c>
      <c r="J30" s="220">
        <v>148.1</v>
      </c>
      <c r="K30" s="220">
        <v>150.80000000000001</v>
      </c>
      <c r="L30" s="220">
        <v>157.1</v>
      </c>
      <c r="M30" s="220">
        <v>157.69999999999999</v>
      </c>
      <c r="N30" s="220">
        <v>163.80000000000001</v>
      </c>
      <c r="O30" s="220">
        <v>178.5</v>
      </c>
      <c r="P30" s="220">
        <v>171.2</v>
      </c>
      <c r="Q30" s="220">
        <v>148</v>
      </c>
      <c r="R30" s="220"/>
      <c r="S30" s="220"/>
      <c r="T30" s="220"/>
      <c r="U30" s="219">
        <f t="shared" si="3"/>
        <v>149.60575253708126</v>
      </c>
    </row>
    <row r="31" spans="1:21" x14ac:dyDescent="0.25">
      <c r="A31" s="2">
        <v>35156</v>
      </c>
      <c r="B31">
        <f t="shared" si="1"/>
        <v>1996</v>
      </c>
      <c r="C31">
        <f t="shared" si="2"/>
        <v>4</v>
      </c>
      <c r="D31" s="219">
        <v>147.4</v>
      </c>
      <c r="E31" s="220">
        <v>163.4</v>
      </c>
      <c r="F31" s="220">
        <v>160.1</v>
      </c>
      <c r="G31" s="220">
        <v>162.80000000000001</v>
      </c>
      <c r="H31" s="220">
        <v>159.9</v>
      </c>
      <c r="I31" s="220">
        <v>157.30000000000001</v>
      </c>
      <c r="J31" s="220">
        <v>147.9</v>
      </c>
      <c r="K31" s="220">
        <v>150.80000000000001</v>
      </c>
      <c r="L31" s="220">
        <v>157.19999999999999</v>
      </c>
      <c r="M31" s="220">
        <v>157.6</v>
      </c>
      <c r="N31" s="220">
        <v>163.30000000000001</v>
      </c>
      <c r="O31" s="220">
        <v>178.5</v>
      </c>
      <c r="P31" s="220">
        <v>170.4</v>
      </c>
      <c r="Q31" s="220">
        <v>147.4</v>
      </c>
      <c r="R31" s="220"/>
      <c r="S31" s="220"/>
      <c r="T31" s="220"/>
      <c r="U31" s="219">
        <f t="shared" si="3"/>
        <v>149.45721091110323</v>
      </c>
    </row>
    <row r="32" spans="1:21" x14ac:dyDescent="0.25">
      <c r="A32" s="2">
        <v>35186</v>
      </c>
      <c r="B32">
        <f t="shared" si="1"/>
        <v>1996</v>
      </c>
      <c r="C32">
        <f t="shared" si="2"/>
        <v>5</v>
      </c>
      <c r="D32" s="219">
        <v>150.6</v>
      </c>
      <c r="E32" s="220">
        <v>167.7</v>
      </c>
      <c r="F32" s="220">
        <v>164.1</v>
      </c>
      <c r="G32" s="220">
        <v>166.6</v>
      </c>
      <c r="H32" s="220">
        <v>164.2</v>
      </c>
      <c r="I32" s="220">
        <v>161.4</v>
      </c>
      <c r="J32" s="220">
        <v>149.80000000000001</v>
      </c>
      <c r="K32" s="220">
        <v>157.80000000000001</v>
      </c>
      <c r="L32" s="220">
        <v>159.69999999999999</v>
      </c>
      <c r="M32" s="220">
        <v>161.6</v>
      </c>
      <c r="N32" s="220">
        <v>167.3</v>
      </c>
      <c r="O32" s="220">
        <v>182.5</v>
      </c>
      <c r="P32" s="220">
        <v>173.8</v>
      </c>
      <c r="Q32" s="220">
        <v>150.6</v>
      </c>
      <c r="R32" s="220"/>
      <c r="S32" s="220"/>
      <c r="T32" s="220"/>
      <c r="U32" s="219">
        <f t="shared" si="3"/>
        <v>153.03007993116626</v>
      </c>
    </row>
    <row r="33" spans="1:21" x14ac:dyDescent="0.25">
      <c r="A33" s="2">
        <v>35217</v>
      </c>
      <c r="B33">
        <f t="shared" si="1"/>
        <v>1996</v>
      </c>
      <c r="C33">
        <f t="shared" si="2"/>
        <v>6</v>
      </c>
      <c r="D33" s="219">
        <v>149.19999999999999</v>
      </c>
      <c r="E33" s="220">
        <v>165.7</v>
      </c>
      <c r="F33" s="220">
        <v>160.9</v>
      </c>
      <c r="G33" s="220">
        <v>158.1</v>
      </c>
      <c r="H33" s="220">
        <v>155</v>
      </c>
      <c r="I33" s="220">
        <v>148.9</v>
      </c>
      <c r="J33" s="220">
        <v>147.19999999999999</v>
      </c>
      <c r="K33" s="220">
        <v>155.19999999999999</v>
      </c>
      <c r="L33" s="220">
        <v>158.80000000000001</v>
      </c>
      <c r="M33" s="220">
        <v>160</v>
      </c>
      <c r="N33" s="220">
        <v>164.6</v>
      </c>
      <c r="O33" s="220">
        <v>180.5</v>
      </c>
      <c r="P33" s="220">
        <v>156.9</v>
      </c>
      <c r="Q33" s="220">
        <v>149.19999999999999</v>
      </c>
      <c r="R33" s="220"/>
      <c r="S33" s="220"/>
      <c r="T33" s="220"/>
      <c r="U33" s="219">
        <f t="shared" si="3"/>
        <v>149.16624675994299</v>
      </c>
    </row>
    <row r="34" spans="1:21" x14ac:dyDescent="0.25">
      <c r="A34" s="2">
        <v>35247</v>
      </c>
      <c r="B34">
        <f t="shared" si="1"/>
        <v>1996</v>
      </c>
      <c r="C34">
        <f t="shared" si="2"/>
        <v>7</v>
      </c>
      <c r="D34" s="219">
        <v>141.5</v>
      </c>
      <c r="E34" s="220">
        <v>160.80000000000001</v>
      </c>
      <c r="F34" s="220">
        <v>156.1</v>
      </c>
      <c r="G34" s="220">
        <v>150.9</v>
      </c>
      <c r="H34" s="220">
        <v>146.19999999999999</v>
      </c>
      <c r="I34" s="220">
        <v>142.4</v>
      </c>
      <c r="J34" s="220">
        <v>140</v>
      </c>
      <c r="K34" s="220">
        <v>149.30000000000001</v>
      </c>
      <c r="L34" s="220">
        <v>149.1</v>
      </c>
      <c r="M34" s="220">
        <v>153.80000000000001</v>
      </c>
      <c r="N34" s="220">
        <v>159.4</v>
      </c>
      <c r="O34" s="220">
        <v>174.5</v>
      </c>
      <c r="P34" s="220">
        <v>151.6</v>
      </c>
      <c r="Q34" s="220">
        <v>141.5</v>
      </c>
      <c r="R34" s="220"/>
      <c r="S34" s="220"/>
      <c r="T34" s="220"/>
      <c r="U34" s="219">
        <f t="shared" si="3"/>
        <v>142.78014376772933</v>
      </c>
    </row>
    <row r="35" spans="1:21" x14ac:dyDescent="0.25">
      <c r="A35" s="2">
        <v>35278</v>
      </c>
      <c r="B35">
        <f t="shared" si="1"/>
        <v>1996</v>
      </c>
      <c r="C35">
        <f t="shared" si="2"/>
        <v>8</v>
      </c>
      <c r="D35" s="219">
        <v>141.30000000000001</v>
      </c>
      <c r="E35" s="220">
        <v>164.2</v>
      </c>
      <c r="F35" s="220">
        <v>158.6</v>
      </c>
      <c r="G35" s="220">
        <v>152.9</v>
      </c>
      <c r="H35" s="220">
        <v>148.4</v>
      </c>
      <c r="I35" s="220">
        <v>141.80000000000001</v>
      </c>
      <c r="J35" s="220">
        <v>141.30000000000001</v>
      </c>
      <c r="K35" s="220">
        <v>153.80000000000001</v>
      </c>
      <c r="L35" s="220">
        <v>148.5</v>
      </c>
      <c r="M35" s="220">
        <v>157.5</v>
      </c>
      <c r="N35" s="220">
        <v>161.6</v>
      </c>
      <c r="O35" s="220">
        <v>178.5</v>
      </c>
      <c r="P35" s="220">
        <v>162.19999999999999</v>
      </c>
      <c r="Q35" s="220">
        <v>141.30000000000001</v>
      </c>
      <c r="R35" s="220"/>
      <c r="S35" s="220"/>
      <c r="T35" s="220"/>
      <c r="U35" s="219">
        <f t="shared" si="3"/>
        <v>144.22968617809266</v>
      </c>
    </row>
    <row r="36" spans="1:21" x14ac:dyDescent="0.25">
      <c r="A36" s="2">
        <v>35309</v>
      </c>
      <c r="B36">
        <f t="shared" si="1"/>
        <v>1996</v>
      </c>
      <c r="C36">
        <f t="shared" si="2"/>
        <v>9</v>
      </c>
      <c r="D36" s="219">
        <v>146.9</v>
      </c>
      <c r="E36" s="220">
        <v>169.3</v>
      </c>
      <c r="F36" s="220">
        <v>163.69999999999999</v>
      </c>
      <c r="G36" s="220">
        <v>155.19999999999999</v>
      </c>
      <c r="H36" s="220">
        <v>150</v>
      </c>
      <c r="I36" s="220">
        <v>146.4</v>
      </c>
      <c r="J36" s="220">
        <v>145.5</v>
      </c>
      <c r="K36" s="220">
        <v>157.4</v>
      </c>
      <c r="L36" s="220">
        <v>154.1</v>
      </c>
      <c r="M36" s="220">
        <v>162</v>
      </c>
      <c r="N36" s="220">
        <v>167</v>
      </c>
      <c r="O36" s="220">
        <v>183.8</v>
      </c>
      <c r="P36" s="220">
        <v>167.7</v>
      </c>
      <c r="Q36" s="220">
        <v>146.9</v>
      </c>
      <c r="R36" s="220"/>
      <c r="S36" s="220"/>
      <c r="T36" s="220"/>
      <c r="U36" s="219">
        <f t="shared" si="3"/>
        <v>148.77140972422839</v>
      </c>
    </row>
    <row r="37" spans="1:21" x14ac:dyDescent="0.25">
      <c r="A37" s="2">
        <v>35339</v>
      </c>
      <c r="B37">
        <f t="shared" si="1"/>
        <v>1996</v>
      </c>
      <c r="C37">
        <f t="shared" si="2"/>
        <v>10</v>
      </c>
      <c r="D37" s="219">
        <v>156.80000000000001</v>
      </c>
      <c r="E37" s="220">
        <v>178.8</v>
      </c>
      <c r="F37" s="220">
        <v>173.4</v>
      </c>
      <c r="G37" s="220">
        <v>164.5</v>
      </c>
      <c r="H37" s="220">
        <v>158.19999999999999</v>
      </c>
      <c r="I37" s="220">
        <v>154.30000000000001</v>
      </c>
      <c r="J37" s="220">
        <v>155.6</v>
      </c>
      <c r="K37" s="220">
        <v>166.5</v>
      </c>
      <c r="L37" s="220">
        <v>164.3</v>
      </c>
      <c r="M37" s="220">
        <v>171</v>
      </c>
      <c r="N37" s="220">
        <v>177</v>
      </c>
      <c r="O37" s="220">
        <v>189</v>
      </c>
      <c r="P37" s="220">
        <v>176.3</v>
      </c>
      <c r="Q37" s="220">
        <v>156.80000000000001</v>
      </c>
      <c r="R37" s="220"/>
      <c r="S37" s="220"/>
      <c r="T37" s="220"/>
      <c r="U37" s="219">
        <f t="shared" si="3"/>
        <v>157.75277836539286</v>
      </c>
    </row>
    <row r="38" spans="1:21" x14ac:dyDescent="0.25">
      <c r="A38" s="2">
        <v>35370</v>
      </c>
      <c r="B38">
        <f t="shared" si="1"/>
        <v>1996</v>
      </c>
      <c r="C38">
        <f t="shared" si="2"/>
        <v>11</v>
      </c>
      <c r="D38" s="219">
        <v>156.1163043</v>
      </c>
      <c r="E38" s="220">
        <v>178.7</v>
      </c>
      <c r="F38" s="220">
        <v>173.5</v>
      </c>
      <c r="G38" s="220">
        <v>165.3</v>
      </c>
      <c r="H38" s="220">
        <v>156.9</v>
      </c>
      <c r="I38" s="220">
        <v>154.4</v>
      </c>
      <c r="J38" s="220">
        <v>154.80000000000001</v>
      </c>
      <c r="K38" s="220">
        <v>155.6</v>
      </c>
      <c r="L38" s="220">
        <v>164.5</v>
      </c>
      <c r="M38" s="220">
        <v>170.5</v>
      </c>
      <c r="N38" s="220">
        <v>177.9</v>
      </c>
      <c r="O38" s="220">
        <v>189</v>
      </c>
      <c r="P38" s="220">
        <v>176.3</v>
      </c>
      <c r="Q38" s="220">
        <v>156.1163043</v>
      </c>
      <c r="R38" s="220"/>
      <c r="S38" s="220"/>
      <c r="T38" s="220"/>
      <c r="U38" s="219">
        <f t="shared" si="3"/>
        <v>157.15512369150071</v>
      </c>
    </row>
    <row r="39" spans="1:21" x14ac:dyDescent="0.25">
      <c r="A39" s="2">
        <v>35400</v>
      </c>
      <c r="B39">
        <f t="shared" si="1"/>
        <v>1996</v>
      </c>
      <c r="C39">
        <f t="shared" si="2"/>
        <v>12</v>
      </c>
      <c r="D39" s="219">
        <v>155.94</v>
      </c>
      <c r="E39" s="220">
        <v>178.7</v>
      </c>
      <c r="F39" s="220">
        <v>173.6</v>
      </c>
      <c r="G39" s="220">
        <v>164.4</v>
      </c>
      <c r="H39" s="220">
        <v>157.6</v>
      </c>
      <c r="I39" s="220">
        <v>154.5</v>
      </c>
      <c r="J39" s="220">
        <v>154.80000000000001</v>
      </c>
      <c r="K39" s="220">
        <v>155.6</v>
      </c>
      <c r="L39" s="220">
        <v>159.30000000000001</v>
      </c>
      <c r="M39" s="220">
        <v>170</v>
      </c>
      <c r="N39" s="220">
        <v>177.9</v>
      </c>
      <c r="O39" s="220">
        <v>189</v>
      </c>
      <c r="P39" s="220">
        <v>176.3</v>
      </c>
      <c r="Q39" s="220">
        <v>155.94</v>
      </c>
      <c r="R39" s="220"/>
      <c r="S39" s="220"/>
      <c r="T39" s="220"/>
      <c r="U39" s="219">
        <f t="shared" si="3"/>
        <v>156.56056310345906</v>
      </c>
    </row>
    <row r="40" spans="1:21" x14ac:dyDescent="0.25">
      <c r="A40" s="2">
        <v>35431</v>
      </c>
      <c r="B40">
        <f t="shared" si="1"/>
        <v>1997</v>
      </c>
      <c r="C40">
        <f t="shared" si="2"/>
        <v>1</v>
      </c>
      <c r="D40" s="219">
        <v>157</v>
      </c>
      <c r="E40" s="220">
        <v>180.2</v>
      </c>
      <c r="F40" s="220">
        <v>175</v>
      </c>
      <c r="G40" s="220">
        <v>167</v>
      </c>
      <c r="H40" s="220">
        <v>158</v>
      </c>
      <c r="I40" s="220">
        <v>155.4</v>
      </c>
      <c r="J40" s="220">
        <v>156.6</v>
      </c>
      <c r="K40" s="220">
        <v>157.4</v>
      </c>
      <c r="L40" s="220">
        <v>160.1</v>
      </c>
      <c r="M40" s="220">
        <v>171.3</v>
      </c>
      <c r="N40" s="220">
        <v>180.6</v>
      </c>
      <c r="O40" s="220">
        <v>191</v>
      </c>
      <c r="P40" s="220">
        <v>176</v>
      </c>
      <c r="Q40" s="220">
        <v>157</v>
      </c>
      <c r="R40" s="220"/>
      <c r="S40" s="220"/>
      <c r="T40" s="220"/>
      <c r="U40" s="219">
        <f t="shared" si="3"/>
        <v>157.84298525790615</v>
      </c>
    </row>
    <row r="41" spans="1:21" x14ac:dyDescent="0.25">
      <c r="A41" s="2">
        <v>35462</v>
      </c>
      <c r="B41">
        <f t="shared" si="1"/>
        <v>1997</v>
      </c>
      <c r="C41">
        <f t="shared" si="2"/>
        <v>2</v>
      </c>
      <c r="D41" s="219">
        <v>157</v>
      </c>
      <c r="E41" s="220">
        <v>180.4</v>
      </c>
      <c r="F41" s="220">
        <v>175</v>
      </c>
      <c r="G41" s="220">
        <v>167</v>
      </c>
      <c r="H41" s="220">
        <v>158.30000000000001</v>
      </c>
      <c r="I41" s="220">
        <v>155.5</v>
      </c>
      <c r="J41" s="220">
        <v>156.19999999999999</v>
      </c>
      <c r="K41" s="220">
        <v>157.30000000000001</v>
      </c>
      <c r="L41" s="220">
        <v>159.4</v>
      </c>
      <c r="M41" s="220">
        <v>170.7</v>
      </c>
      <c r="N41" s="220">
        <v>180.6</v>
      </c>
      <c r="O41" s="220">
        <v>191</v>
      </c>
      <c r="P41" s="220">
        <v>177.9</v>
      </c>
      <c r="Q41" s="220">
        <v>157</v>
      </c>
      <c r="R41" s="220"/>
      <c r="S41" s="220"/>
      <c r="T41" s="220"/>
      <c r="U41" s="219">
        <f t="shared" si="3"/>
        <v>157.79150883353046</v>
      </c>
    </row>
    <row r="42" spans="1:21" x14ac:dyDescent="0.25">
      <c r="A42" s="2">
        <v>35490</v>
      </c>
      <c r="B42">
        <f t="shared" si="1"/>
        <v>1997</v>
      </c>
      <c r="C42">
        <f t="shared" si="2"/>
        <v>3</v>
      </c>
      <c r="D42" s="219">
        <v>143</v>
      </c>
      <c r="E42" s="220">
        <v>179.9</v>
      </c>
      <c r="F42" s="220">
        <v>175</v>
      </c>
      <c r="G42" s="220">
        <v>166.4</v>
      </c>
      <c r="H42" s="220">
        <v>158.5</v>
      </c>
      <c r="I42" s="220">
        <v>148.80000000000001</v>
      </c>
      <c r="J42" s="220">
        <v>156.4</v>
      </c>
      <c r="K42" s="220">
        <v>157.30000000000001</v>
      </c>
      <c r="L42" s="220">
        <v>160</v>
      </c>
      <c r="M42" s="220">
        <v>170.6</v>
      </c>
      <c r="N42" s="220">
        <v>174.7</v>
      </c>
      <c r="O42" s="220">
        <v>191</v>
      </c>
      <c r="P42" s="220">
        <v>177.9</v>
      </c>
      <c r="Q42" s="220">
        <v>143</v>
      </c>
      <c r="R42" s="220"/>
      <c r="S42" s="220"/>
      <c r="T42" s="220"/>
      <c r="U42" s="219">
        <f t="shared" si="3"/>
        <v>154.07221942278298</v>
      </c>
    </row>
    <row r="43" spans="1:21" x14ac:dyDescent="0.25">
      <c r="A43" s="2">
        <v>35521</v>
      </c>
      <c r="B43">
        <f t="shared" si="1"/>
        <v>1997</v>
      </c>
      <c r="C43">
        <f t="shared" si="2"/>
        <v>4</v>
      </c>
      <c r="D43" s="219">
        <v>147.4</v>
      </c>
      <c r="E43" s="220">
        <v>171.6</v>
      </c>
      <c r="F43" s="220">
        <v>167.3</v>
      </c>
      <c r="G43" s="220">
        <v>157.9</v>
      </c>
      <c r="H43" s="220">
        <v>149.19999999999999</v>
      </c>
      <c r="I43" s="220">
        <v>146.80000000000001</v>
      </c>
      <c r="J43" s="220">
        <v>148.6</v>
      </c>
      <c r="K43" s="220">
        <v>157.30000000000001</v>
      </c>
      <c r="L43" s="220">
        <v>151.80000000000001</v>
      </c>
      <c r="M43" s="220">
        <v>155.19999999999999</v>
      </c>
      <c r="N43" s="220">
        <v>172.1</v>
      </c>
      <c r="O43" s="220">
        <v>183</v>
      </c>
      <c r="P43" s="220">
        <v>160.6</v>
      </c>
      <c r="Q43" s="220">
        <v>147.4</v>
      </c>
      <c r="R43" s="220"/>
      <c r="S43" s="220"/>
      <c r="T43" s="220"/>
      <c r="U43" s="219">
        <f t="shared" si="3"/>
        <v>149.72467628316608</v>
      </c>
    </row>
    <row r="44" spans="1:21" x14ac:dyDescent="0.25">
      <c r="A44" s="2">
        <v>35551</v>
      </c>
      <c r="B44">
        <f t="shared" si="1"/>
        <v>1997</v>
      </c>
      <c r="C44">
        <f t="shared" si="2"/>
        <v>5</v>
      </c>
      <c r="D44" s="219">
        <v>147.4</v>
      </c>
      <c r="E44" s="220">
        <v>181.8</v>
      </c>
      <c r="F44" s="220">
        <v>167.3</v>
      </c>
      <c r="G44" s="220">
        <v>157.9</v>
      </c>
      <c r="H44" s="220">
        <v>150</v>
      </c>
      <c r="I44" s="220">
        <v>146.80000000000001</v>
      </c>
      <c r="J44" s="220">
        <v>147</v>
      </c>
      <c r="K44" s="220">
        <v>149.1</v>
      </c>
      <c r="L44" s="220">
        <v>150.69999999999999</v>
      </c>
      <c r="M44" s="220">
        <v>154.19999999999999</v>
      </c>
      <c r="N44" s="220">
        <v>162.9</v>
      </c>
      <c r="O44" s="220">
        <v>183</v>
      </c>
      <c r="P44" s="220">
        <v>160.6</v>
      </c>
      <c r="Q44" s="220">
        <v>147.4</v>
      </c>
      <c r="R44" s="220"/>
      <c r="S44" s="220"/>
      <c r="T44" s="220"/>
      <c r="U44" s="219">
        <f t="shared" si="3"/>
        <v>149.10796240061711</v>
      </c>
    </row>
    <row r="45" spans="1:21" x14ac:dyDescent="0.25">
      <c r="A45" s="2">
        <v>35582</v>
      </c>
      <c r="B45">
        <f t="shared" si="1"/>
        <v>1997</v>
      </c>
      <c r="C45">
        <f t="shared" si="2"/>
        <v>6</v>
      </c>
      <c r="D45" s="219">
        <v>147.4</v>
      </c>
      <c r="E45" s="220">
        <v>170.6</v>
      </c>
      <c r="F45" s="220">
        <v>167.3</v>
      </c>
      <c r="G45" s="220">
        <v>157.9</v>
      </c>
      <c r="H45" s="220">
        <v>149.6</v>
      </c>
      <c r="I45" s="220">
        <v>146.80000000000001</v>
      </c>
      <c r="J45" s="220">
        <v>146.1</v>
      </c>
      <c r="K45" s="220">
        <v>148.30000000000001</v>
      </c>
      <c r="L45" s="220">
        <v>150.30000000000001</v>
      </c>
      <c r="M45" s="220">
        <v>153.19999999999999</v>
      </c>
      <c r="N45" s="220">
        <v>163.6</v>
      </c>
      <c r="O45" s="220">
        <v>183</v>
      </c>
      <c r="P45" s="220">
        <v>159.9</v>
      </c>
      <c r="Q45" s="220">
        <v>147.4</v>
      </c>
      <c r="R45" s="220"/>
      <c r="S45" s="220"/>
      <c r="T45" s="220"/>
      <c r="U45" s="219">
        <f t="shared" si="3"/>
        <v>148.45589941520655</v>
      </c>
    </row>
    <row r="46" spans="1:21" x14ac:dyDescent="0.25">
      <c r="A46" s="2">
        <v>35612</v>
      </c>
      <c r="B46">
        <f t="shared" si="1"/>
        <v>1997</v>
      </c>
      <c r="C46">
        <f t="shared" si="2"/>
        <v>7</v>
      </c>
      <c r="D46" s="219">
        <v>141.34</v>
      </c>
      <c r="E46" s="220">
        <v>163.80000000000001</v>
      </c>
      <c r="F46" s="220">
        <v>162.1</v>
      </c>
      <c r="G46" s="220">
        <v>152.9</v>
      </c>
      <c r="H46" s="220">
        <v>143.5</v>
      </c>
      <c r="I46" s="220">
        <v>146.80000000000001</v>
      </c>
      <c r="J46" s="220">
        <v>140.6</v>
      </c>
      <c r="K46" s="220">
        <v>142.80000000000001</v>
      </c>
      <c r="L46" s="220">
        <v>144.9</v>
      </c>
      <c r="M46" s="220">
        <v>146.69999999999999</v>
      </c>
      <c r="N46" s="220">
        <v>157.9</v>
      </c>
      <c r="O46" s="220">
        <v>181</v>
      </c>
      <c r="P46" s="220">
        <v>153.9</v>
      </c>
      <c r="Q46" s="220">
        <v>141.34</v>
      </c>
      <c r="R46" s="220"/>
      <c r="S46" s="220"/>
      <c r="T46" s="220"/>
      <c r="U46" s="219">
        <f t="shared" si="3"/>
        <v>143.59628237825362</v>
      </c>
    </row>
    <row r="47" spans="1:21" x14ac:dyDescent="0.25">
      <c r="A47" s="2">
        <v>35643</v>
      </c>
      <c r="B47">
        <f t="shared" si="1"/>
        <v>1997</v>
      </c>
      <c r="C47">
        <f t="shared" si="2"/>
        <v>8</v>
      </c>
      <c r="D47" s="219">
        <v>141.75</v>
      </c>
      <c r="E47" s="220">
        <v>163</v>
      </c>
      <c r="F47" s="220">
        <v>162.1</v>
      </c>
      <c r="G47" s="220">
        <v>154.1</v>
      </c>
      <c r="H47" s="220">
        <v>146.30000000000001</v>
      </c>
      <c r="I47" s="220">
        <v>142.80000000000001</v>
      </c>
      <c r="J47" s="220">
        <v>144.9</v>
      </c>
      <c r="K47" s="220">
        <v>144.9</v>
      </c>
      <c r="L47" s="220">
        <v>146.69999999999999</v>
      </c>
      <c r="M47" s="220">
        <v>146.30000000000001</v>
      </c>
      <c r="N47" s="220">
        <v>157.9</v>
      </c>
      <c r="O47" s="220">
        <v>181</v>
      </c>
      <c r="P47" s="220">
        <v>153.9</v>
      </c>
      <c r="Q47" s="220">
        <v>141.75</v>
      </c>
      <c r="R47" s="220"/>
      <c r="S47" s="220"/>
      <c r="T47" s="220"/>
      <c r="U47" s="219">
        <f t="shared" si="3"/>
        <v>143.92441810164536</v>
      </c>
    </row>
    <row r="48" spans="1:21" x14ac:dyDescent="0.25">
      <c r="A48" s="2">
        <v>35674</v>
      </c>
      <c r="B48">
        <f t="shared" si="1"/>
        <v>1997</v>
      </c>
      <c r="C48">
        <f t="shared" si="2"/>
        <v>9</v>
      </c>
      <c r="D48" s="219">
        <v>144.1</v>
      </c>
      <c r="E48" s="220">
        <v>162.9</v>
      </c>
      <c r="F48" s="220">
        <v>161.9</v>
      </c>
      <c r="G48" s="220">
        <v>153.30000000000001</v>
      </c>
      <c r="H48" s="220">
        <v>148</v>
      </c>
      <c r="I48" s="220">
        <v>142.9</v>
      </c>
      <c r="J48" s="220">
        <v>144.69999999999999</v>
      </c>
      <c r="K48" s="220">
        <v>145</v>
      </c>
      <c r="L48" s="220">
        <v>147.19999999999999</v>
      </c>
      <c r="M48" s="220">
        <v>146.1</v>
      </c>
      <c r="N48" s="220">
        <v>157.9</v>
      </c>
      <c r="O48" s="220">
        <v>180.8</v>
      </c>
      <c r="P48" s="220">
        <v>153.80000000000001</v>
      </c>
      <c r="Q48" s="220">
        <v>144.1</v>
      </c>
      <c r="R48" s="220"/>
      <c r="S48" s="220"/>
      <c r="T48" s="220"/>
      <c r="U48" s="219">
        <f t="shared" si="3"/>
        <v>144.42630477546697</v>
      </c>
    </row>
    <row r="49" spans="1:21" x14ac:dyDescent="0.25">
      <c r="A49" s="2">
        <v>35704</v>
      </c>
      <c r="B49">
        <f t="shared" si="1"/>
        <v>1997</v>
      </c>
      <c r="C49">
        <f t="shared" si="2"/>
        <v>10</v>
      </c>
      <c r="D49" s="219">
        <v>146.44999999999999</v>
      </c>
      <c r="E49" s="220">
        <v>144.6</v>
      </c>
      <c r="F49" s="220">
        <v>145.5</v>
      </c>
      <c r="G49" s="220">
        <v>153.30000000000001</v>
      </c>
      <c r="H49" s="220">
        <v>155.30000000000001</v>
      </c>
      <c r="I49" s="220">
        <v>142.9</v>
      </c>
      <c r="J49" s="220">
        <v>144.5</v>
      </c>
      <c r="K49" s="220">
        <v>144.6</v>
      </c>
      <c r="L49" s="220">
        <v>145.5</v>
      </c>
      <c r="M49" s="220">
        <v>146.1</v>
      </c>
      <c r="N49" s="220">
        <v>157.9</v>
      </c>
      <c r="O49" s="220">
        <v>180.8</v>
      </c>
      <c r="P49" s="220">
        <v>161.80000000000001</v>
      </c>
      <c r="Q49" s="220">
        <v>146.44999999999999</v>
      </c>
      <c r="R49" s="220"/>
      <c r="S49" s="220"/>
      <c r="T49" s="220"/>
      <c r="U49" s="219">
        <f t="shared" si="3"/>
        <v>140.93129734775175</v>
      </c>
    </row>
    <row r="50" spans="1:21" x14ac:dyDescent="0.25">
      <c r="A50" s="2">
        <v>35735</v>
      </c>
      <c r="B50">
        <f t="shared" si="1"/>
        <v>1997</v>
      </c>
      <c r="C50">
        <f t="shared" si="2"/>
        <v>11</v>
      </c>
      <c r="D50" s="219">
        <v>154.06</v>
      </c>
      <c r="E50" s="220">
        <v>173.4</v>
      </c>
      <c r="F50" s="220">
        <v>172.6</v>
      </c>
      <c r="G50" s="220">
        <v>162.30000000000001</v>
      </c>
      <c r="H50" s="220">
        <v>158.19999999999999</v>
      </c>
      <c r="I50" s="220">
        <v>152.9</v>
      </c>
      <c r="J50" s="220">
        <v>154.30000000000001</v>
      </c>
      <c r="K50" s="220">
        <v>152.4</v>
      </c>
      <c r="L50" s="220">
        <v>156.9</v>
      </c>
      <c r="M50" s="220">
        <v>156</v>
      </c>
      <c r="N50" s="220">
        <v>167.7</v>
      </c>
      <c r="O50" s="220">
        <v>191.8</v>
      </c>
      <c r="P50" s="220">
        <v>161.30000000000001</v>
      </c>
      <c r="Q50" s="220">
        <v>154.06</v>
      </c>
      <c r="R50" s="220"/>
      <c r="S50" s="220"/>
      <c r="T50" s="220"/>
      <c r="U50" s="219">
        <f t="shared" si="3"/>
        <v>153.85851294219327</v>
      </c>
    </row>
    <row r="51" spans="1:21" x14ac:dyDescent="0.25">
      <c r="A51" s="2">
        <v>35765</v>
      </c>
      <c r="B51">
        <f t="shared" si="1"/>
        <v>1997</v>
      </c>
      <c r="C51">
        <f t="shared" si="2"/>
        <v>12</v>
      </c>
      <c r="D51" s="219">
        <v>153.49</v>
      </c>
      <c r="E51" s="220">
        <v>173.2</v>
      </c>
      <c r="F51" s="220">
        <v>172.6</v>
      </c>
      <c r="G51" s="220">
        <v>162.69999999999999</v>
      </c>
      <c r="H51" s="220">
        <v>159.69999999999999</v>
      </c>
      <c r="I51" s="220">
        <v>152.9</v>
      </c>
      <c r="J51" s="220">
        <v>153.9</v>
      </c>
      <c r="K51" s="220">
        <v>152.30000000000001</v>
      </c>
      <c r="L51" s="220">
        <v>156.4</v>
      </c>
      <c r="M51" s="220">
        <v>155.6</v>
      </c>
      <c r="N51" s="220">
        <v>167.8</v>
      </c>
      <c r="O51" s="220">
        <v>192</v>
      </c>
      <c r="P51" s="220">
        <v>160.9</v>
      </c>
      <c r="Q51" s="220">
        <v>153.49</v>
      </c>
      <c r="R51" s="220"/>
      <c r="S51" s="220"/>
      <c r="T51" s="220"/>
      <c r="U51" s="219">
        <f t="shared" si="3"/>
        <v>153.74774948133106</v>
      </c>
    </row>
    <row r="52" spans="1:21" x14ac:dyDescent="0.25">
      <c r="A52" s="2">
        <v>35796</v>
      </c>
      <c r="B52">
        <f t="shared" si="1"/>
        <v>1998</v>
      </c>
      <c r="C52">
        <f t="shared" si="2"/>
        <v>1</v>
      </c>
      <c r="D52" s="219">
        <v>151.06</v>
      </c>
      <c r="E52" s="220">
        <v>172.8</v>
      </c>
      <c r="F52" s="220">
        <v>172.3</v>
      </c>
      <c r="G52" s="220">
        <v>163</v>
      </c>
      <c r="H52" s="220">
        <v>158.19999999999999</v>
      </c>
      <c r="I52" s="220">
        <v>152.69999999999999</v>
      </c>
      <c r="J52" s="220">
        <v>153.69999999999999</v>
      </c>
      <c r="K52" s="220">
        <v>152.30000000000001</v>
      </c>
      <c r="L52" s="220">
        <v>155.9</v>
      </c>
      <c r="M52" s="220">
        <v>153.6</v>
      </c>
      <c r="N52" s="220">
        <v>163.6</v>
      </c>
      <c r="O52" s="220">
        <v>191.8</v>
      </c>
      <c r="P52" s="220">
        <v>157.19999999999999</v>
      </c>
      <c r="Q52" s="220">
        <v>151.06</v>
      </c>
      <c r="R52" s="220"/>
      <c r="S52" s="220"/>
      <c r="T52" s="220"/>
      <c r="U52" s="219">
        <f t="shared" si="3"/>
        <v>152.68680205466859</v>
      </c>
    </row>
    <row r="53" spans="1:21" x14ac:dyDescent="0.25">
      <c r="A53" s="2">
        <v>35827</v>
      </c>
      <c r="B53">
        <f t="shared" si="1"/>
        <v>1998</v>
      </c>
      <c r="C53">
        <f t="shared" si="2"/>
        <v>2</v>
      </c>
      <c r="D53" s="219">
        <v>147.6</v>
      </c>
      <c r="E53" s="220">
        <v>162.9</v>
      </c>
      <c r="F53" s="220">
        <v>164.5</v>
      </c>
      <c r="G53" s="220">
        <v>155.1</v>
      </c>
      <c r="H53" s="220">
        <v>152.6</v>
      </c>
      <c r="I53" s="220">
        <v>144.4</v>
      </c>
      <c r="J53" s="220">
        <v>146</v>
      </c>
      <c r="K53" s="220">
        <v>146.6</v>
      </c>
      <c r="L53" s="220">
        <v>148.30000000000001</v>
      </c>
      <c r="M53" s="220">
        <v>151.80000000000001</v>
      </c>
      <c r="N53" s="220">
        <v>163.5</v>
      </c>
      <c r="O53" s="220">
        <v>182.5</v>
      </c>
      <c r="P53" s="220">
        <v>155.1</v>
      </c>
      <c r="Q53" s="220">
        <v>147.6</v>
      </c>
      <c r="R53" s="220"/>
      <c r="S53" s="220"/>
      <c r="T53" s="220"/>
      <c r="U53" s="219">
        <f t="shared" si="3"/>
        <v>146.89817251984474</v>
      </c>
    </row>
    <row r="54" spans="1:21" x14ac:dyDescent="0.25">
      <c r="A54" s="2">
        <v>35855</v>
      </c>
      <c r="B54">
        <f t="shared" si="1"/>
        <v>1998</v>
      </c>
      <c r="C54">
        <f t="shared" si="2"/>
        <v>3</v>
      </c>
      <c r="D54" s="219">
        <v>148.02000000000001</v>
      </c>
      <c r="E54" s="220">
        <v>162.6</v>
      </c>
      <c r="F54" s="220">
        <v>164.5</v>
      </c>
      <c r="G54" s="220">
        <v>155.1</v>
      </c>
      <c r="H54" s="220">
        <v>152.4</v>
      </c>
      <c r="I54" s="220">
        <v>147.19999999999999</v>
      </c>
      <c r="J54" s="220">
        <v>145.80000000000001</v>
      </c>
      <c r="K54" s="220">
        <v>146.30000000000001</v>
      </c>
      <c r="L54" s="220">
        <v>148.30000000000001</v>
      </c>
      <c r="M54" s="220">
        <v>151.5</v>
      </c>
      <c r="N54" s="220">
        <v>157.69999999999999</v>
      </c>
      <c r="O54" s="220">
        <v>182</v>
      </c>
      <c r="P54" s="220">
        <v>153.6</v>
      </c>
      <c r="Q54" s="220">
        <v>148.02000000000001</v>
      </c>
      <c r="R54" s="220"/>
      <c r="S54" s="220"/>
      <c r="T54" s="220"/>
      <c r="U54" s="219">
        <f t="shared" si="3"/>
        <v>146.80073508555876</v>
      </c>
    </row>
    <row r="55" spans="1:21" x14ac:dyDescent="0.25">
      <c r="A55" s="2">
        <v>35886</v>
      </c>
      <c r="B55">
        <f t="shared" si="1"/>
        <v>1998</v>
      </c>
      <c r="C55">
        <f t="shared" si="2"/>
        <v>4</v>
      </c>
      <c r="D55" s="219">
        <v>144.21</v>
      </c>
      <c r="E55" s="220">
        <v>158.5</v>
      </c>
      <c r="F55" s="220">
        <v>161.30000000000001</v>
      </c>
      <c r="G55" s="220">
        <v>150.80000000000001</v>
      </c>
      <c r="H55" s="220">
        <v>149.5</v>
      </c>
      <c r="I55" s="220">
        <v>144.19999999999999</v>
      </c>
      <c r="J55" s="220">
        <v>141.9</v>
      </c>
      <c r="K55" s="220">
        <v>143.6</v>
      </c>
      <c r="L55" s="220">
        <v>144.4</v>
      </c>
      <c r="M55" s="220">
        <v>149.19999999999999</v>
      </c>
      <c r="N55" s="220">
        <v>152.5</v>
      </c>
      <c r="O55" s="220">
        <v>179.8</v>
      </c>
      <c r="P55" s="220">
        <v>153.6</v>
      </c>
      <c r="Q55" s="220">
        <v>144.21</v>
      </c>
      <c r="R55" s="220"/>
      <c r="S55" s="220"/>
      <c r="T55" s="220"/>
      <c r="U55" s="219">
        <f t="shared" si="3"/>
        <v>143.44393880827863</v>
      </c>
    </row>
    <row r="56" spans="1:21" x14ac:dyDescent="0.25">
      <c r="A56" s="2">
        <v>35916</v>
      </c>
      <c r="B56">
        <f t="shared" si="1"/>
        <v>1998</v>
      </c>
      <c r="C56">
        <f t="shared" si="2"/>
        <v>5</v>
      </c>
      <c r="D56" s="219">
        <v>144.13</v>
      </c>
      <c r="E56" s="220">
        <v>158.1</v>
      </c>
      <c r="F56" s="220">
        <v>161.1</v>
      </c>
      <c r="G56" s="220">
        <v>151.30000000000001</v>
      </c>
      <c r="H56" s="220">
        <v>149.5</v>
      </c>
      <c r="I56" s="220">
        <v>144.4</v>
      </c>
      <c r="J56" s="220">
        <v>141.80000000000001</v>
      </c>
      <c r="K56" s="220">
        <v>143.6</v>
      </c>
      <c r="L56" s="220">
        <v>145.19999999999999</v>
      </c>
      <c r="M56" s="220">
        <v>149.30000000000001</v>
      </c>
      <c r="N56" s="220">
        <v>155.6</v>
      </c>
      <c r="O56" s="220">
        <v>179.8</v>
      </c>
      <c r="P56" s="220">
        <v>149.4</v>
      </c>
      <c r="Q56" s="220">
        <v>144.13</v>
      </c>
      <c r="R56" s="220"/>
      <c r="S56" s="220"/>
      <c r="T56" s="220"/>
      <c r="U56" s="219">
        <f t="shared" si="3"/>
        <v>143.62278090021888</v>
      </c>
    </row>
    <row r="57" spans="1:21" x14ac:dyDescent="0.25">
      <c r="A57" s="2">
        <v>35947</v>
      </c>
      <c r="B57">
        <f t="shared" si="1"/>
        <v>1998</v>
      </c>
      <c r="C57">
        <f t="shared" si="2"/>
        <v>6</v>
      </c>
      <c r="D57" s="219" t="e">
        <v>#DIV/0!</v>
      </c>
      <c r="E57" s="220">
        <v>158.6</v>
      </c>
      <c r="F57" s="220">
        <v>161.4</v>
      </c>
      <c r="G57" s="220">
        <v>151.30000000000001</v>
      </c>
      <c r="H57" s="220">
        <v>149.5</v>
      </c>
      <c r="I57" s="220">
        <v>144.6</v>
      </c>
      <c r="J57" s="220">
        <v>141.80000000000001</v>
      </c>
      <c r="K57" s="220">
        <v>144.1</v>
      </c>
      <c r="L57" s="220">
        <v>145.69999999999999</v>
      </c>
      <c r="M57" s="220">
        <v>149.19999999999999</v>
      </c>
      <c r="N57" s="220">
        <v>155.69999999999999</v>
      </c>
      <c r="O57" s="220">
        <v>179.8</v>
      </c>
      <c r="P57" s="220">
        <v>149.4</v>
      </c>
      <c r="Q57" s="220">
        <v>144.13</v>
      </c>
      <c r="R57" s="220"/>
      <c r="S57" s="220"/>
      <c r="T57" s="220"/>
      <c r="U57" s="219">
        <f t="shared" si="3"/>
        <v>143.80397132041034</v>
      </c>
    </row>
    <row r="58" spans="1:21" x14ac:dyDescent="0.25">
      <c r="A58" s="2">
        <v>35977</v>
      </c>
      <c r="B58">
        <f t="shared" si="1"/>
        <v>1998</v>
      </c>
      <c r="C58">
        <f t="shared" si="2"/>
        <v>7</v>
      </c>
      <c r="D58" s="219">
        <v>144.36000000000001</v>
      </c>
      <c r="E58" s="220">
        <v>158.5</v>
      </c>
      <c r="F58" s="220">
        <v>161.4</v>
      </c>
      <c r="G58" s="220">
        <v>149</v>
      </c>
      <c r="H58" s="220">
        <v>147.9</v>
      </c>
      <c r="I58" s="220">
        <v>144.80000000000001</v>
      </c>
      <c r="J58" s="220">
        <v>141.69999999999999</v>
      </c>
      <c r="K58" s="220">
        <v>143.9</v>
      </c>
      <c r="L58" s="220">
        <v>146</v>
      </c>
      <c r="M58" s="220">
        <v>149.19999999999999</v>
      </c>
      <c r="N58" s="220">
        <v>155.69999999999999</v>
      </c>
      <c r="O58" s="220">
        <v>179.8</v>
      </c>
      <c r="P58" s="220">
        <v>149.4</v>
      </c>
      <c r="Q58" s="220">
        <v>144.36000000000001</v>
      </c>
      <c r="R58" s="220"/>
      <c r="S58" s="220"/>
      <c r="T58" s="220"/>
      <c r="U58" s="219">
        <f t="shared" si="3"/>
        <v>143.66559164170278</v>
      </c>
    </row>
    <row r="59" spans="1:21" x14ac:dyDescent="0.25">
      <c r="A59" s="2">
        <v>36008</v>
      </c>
      <c r="B59">
        <f t="shared" si="1"/>
        <v>1998</v>
      </c>
      <c r="C59">
        <f t="shared" si="2"/>
        <v>8</v>
      </c>
      <c r="D59" s="219">
        <v>143.9</v>
      </c>
      <c r="E59" s="220">
        <v>158.5</v>
      </c>
      <c r="F59" s="220">
        <v>161.4</v>
      </c>
      <c r="G59" s="220">
        <v>149</v>
      </c>
      <c r="H59" s="220">
        <v>149.5</v>
      </c>
      <c r="I59" s="220">
        <v>144.80000000000001</v>
      </c>
      <c r="J59" s="220">
        <v>141.69999999999999</v>
      </c>
      <c r="K59" s="220">
        <v>143.9</v>
      </c>
      <c r="L59" s="220">
        <v>144.5</v>
      </c>
      <c r="M59" s="220">
        <v>149.1</v>
      </c>
      <c r="N59" s="220">
        <v>155.69999999999999</v>
      </c>
      <c r="O59" s="220">
        <v>179.8</v>
      </c>
      <c r="P59" s="220">
        <v>149.4</v>
      </c>
      <c r="Q59" s="220">
        <v>143.9</v>
      </c>
      <c r="R59" s="220"/>
      <c r="S59" s="220"/>
      <c r="T59" s="220"/>
      <c r="U59" s="219">
        <f t="shared" si="3"/>
        <v>143.48554178047996</v>
      </c>
    </row>
    <row r="60" spans="1:21" x14ac:dyDescent="0.25">
      <c r="A60" s="2">
        <v>36039</v>
      </c>
      <c r="B60">
        <f t="shared" si="1"/>
        <v>1998</v>
      </c>
      <c r="C60">
        <f t="shared" si="2"/>
        <v>9</v>
      </c>
      <c r="D60" s="219">
        <v>144.16739129999999</v>
      </c>
      <c r="E60" s="220">
        <v>158.5</v>
      </c>
      <c r="F60" s="220">
        <v>161.4</v>
      </c>
      <c r="G60" s="220">
        <v>149.9</v>
      </c>
      <c r="H60" s="220">
        <v>150.6</v>
      </c>
      <c r="I60" s="220">
        <v>145.5</v>
      </c>
      <c r="J60" s="220">
        <v>141.6</v>
      </c>
      <c r="K60" s="220">
        <v>143.9</v>
      </c>
      <c r="L60" s="220">
        <v>143.69999999999999</v>
      </c>
      <c r="M60" s="220">
        <v>149.1</v>
      </c>
      <c r="N60" s="220">
        <v>153.6</v>
      </c>
      <c r="O60" s="220">
        <v>179.5</v>
      </c>
      <c r="P60" s="220">
        <v>145.5</v>
      </c>
      <c r="Q60" s="220">
        <v>144.16739129999999</v>
      </c>
      <c r="R60" s="220"/>
      <c r="S60" s="220"/>
      <c r="T60" s="220"/>
      <c r="U60" s="219">
        <f t="shared" si="3"/>
        <v>143.43250844870076</v>
      </c>
    </row>
    <row r="61" spans="1:21" x14ac:dyDescent="0.25">
      <c r="A61" s="2">
        <v>36069</v>
      </c>
      <c r="B61">
        <f t="shared" si="1"/>
        <v>1998</v>
      </c>
      <c r="C61">
        <f t="shared" si="2"/>
        <v>10</v>
      </c>
      <c r="D61" s="219">
        <v>143.4428571</v>
      </c>
      <c r="E61" s="220">
        <v>158.4</v>
      </c>
      <c r="F61" s="220">
        <v>161.4</v>
      </c>
      <c r="G61" s="220">
        <v>152</v>
      </c>
      <c r="H61" s="220">
        <v>150.6</v>
      </c>
      <c r="I61" s="220">
        <v>145.6</v>
      </c>
      <c r="J61" s="220">
        <v>141.4</v>
      </c>
      <c r="K61" s="220">
        <v>143.9</v>
      </c>
      <c r="L61" s="220">
        <v>143.5</v>
      </c>
      <c r="M61" s="220">
        <v>149</v>
      </c>
      <c r="N61" s="220">
        <v>153.6</v>
      </c>
      <c r="O61" s="220">
        <v>179.5</v>
      </c>
      <c r="P61" s="220">
        <v>145.5</v>
      </c>
      <c r="Q61" s="220">
        <v>143.4428571</v>
      </c>
      <c r="R61" s="220"/>
      <c r="S61" s="220"/>
      <c r="T61" s="220"/>
      <c r="U61" s="219">
        <f t="shared" si="3"/>
        <v>143.39033012739964</v>
      </c>
    </row>
    <row r="62" spans="1:21" x14ac:dyDescent="0.25">
      <c r="A62" s="2">
        <v>36100</v>
      </c>
      <c r="B62">
        <f t="shared" si="1"/>
        <v>1998</v>
      </c>
      <c r="C62">
        <f t="shared" si="2"/>
        <v>11</v>
      </c>
      <c r="D62" s="219">
        <v>142.5010753</v>
      </c>
      <c r="E62" s="220">
        <v>158.4</v>
      </c>
      <c r="F62" s="220">
        <v>161.4</v>
      </c>
      <c r="G62" s="220">
        <v>151.9</v>
      </c>
      <c r="H62" s="220">
        <v>148.80000000000001</v>
      </c>
      <c r="I62" s="220">
        <v>145.6</v>
      </c>
      <c r="J62" s="220">
        <v>141.30000000000001</v>
      </c>
      <c r="K62" s="220">
        <v>143.9</v>
      </c>
      <c r="L62" s="220">
        <v>143.1</v>
      </c>
      <c r="M62" s="220">
        <v>149</v>
      </c>
      <c r="N62" s="220">
        <v>153.6</v>
      </c>
      <c r="O62" s="220">
        <v>179.8</v>
      </c>
      <c r="P62" s="220">
        <v>145.5</v>
      </c>
      <c r="Q62" s="220">
        <v>142.5010753</v>
      </c>
      <c r="R62" s="220"/>
      <c r="S62" s="220"/>
      <c r="T62" s="220"/>
      <c r="U62" s="219">
        <f t="shared" si="3"/>
        <v>143.071231311269</v>
      </c>
    </row>
    <row r="63" spans="1:21" x14ac:dyDescent="0.25">
      <c r="A63" s="2">
        <v>36130</v>
      </c>
      <c r="B63">
        <f t="shared" si="1"/>
        <v>1998</v>
      </c>
      <c r="C63">
        <f t="shared" si="2"/>
        <v>12</v>
      </c>
      <c r="D63" s="219">
        <v>142.09361699999999</v>
      </c>
      <c r="E63" s="220">
        <v>158.4</v>
      </c>
      <c r="F63" s="220">
        <v>161.19999999999999</v>
      </c>
      <c r="G63" s="220">
        <v>152.6</v>
      </c>
      <c r="H63" s="220">
        <v>148.5</v>
      </c>
      <c r="I63" s="220">
        <v>145.6</v>
      </c>
      <c r="J63" s="220">
        <v>141.69999999999999</v>
      </c>
      <c r="K63" s="220">
        <v>143.9</v>
      </c>
      <c r="L63" s="220">
        <v>143.1</v>
      </c>
      <c r="M63" s="220">
        <v>149</v>
      </c>
      <c r="N63" s="220">
        <v>153.6</v>
      </c>
      <c r="O63" s="220">
        <v>179.8</v>
      </c>
      <c r="P63" s="220">
        <v>145.69999999999999</v>
      </c>
      <c r="Q63" s="220">
        <v>142.09361699999999</v>
      </c>
      <c r="R63" s="220"/>
      <c r="S63" s="220"/>
      <c r="T63" s="220"/>
      <c r="U63" s="219">
        <f t="shared" si="3"/>
        <v>142.99558397295863</v>
      </c>
    </row>
    <row r="64" spans="1:21" x14ac:dyDescent="0.25">
      <c r="A64" s="2">
        <v>36161</v>
      </c>
      <c r="B64">
        <f t="shared" si="1"/>
        <v>1999</v>
      </c>
      <c r="C64">
        <f t="shared" si="2"/>
        <v>1</v>
      </c>
      <c r="D64" s="219">
        <v>139.12150539999999</v>
      </c>
      <c r="E64" s="220">
        <v>156.4</v>
      </c>
      <c r="F64" s="220">
        <v>159.6</v>
      </c>
      <c r="G64" s="220">
        <v>151.69999999999999</v>
      </c>
      <c r="H64" s="220">
        <v>148.19999999999999</v>
      </c>
      <c r="I64" s="220">
        <v>143.5</v>
      </c>
      <c r="J64" s="220">
        <v>139.9</v>
      </c>
      <c r="K64" s="220">
        <v>143</v>
      </c>
      <c r="L64" s="220">
        <v>141.6</v>
      </c>
      <c r="M64" s="220">
        <v>146.9</v>
      </c>
      <c r="N64" s="220">
        <v>151.80000000000001</v>
      </c>
      <c r="O64" s="220">
        <v>176.8</v>
      </c>
      <c r="P64" s="220">
        <v>143.5</v>
      </c>
      <c r="Q64" s="220">
        <v>139.12150539999999</v>
      </c>
      <c r="R64" s="220"/>
      <c r="S64" s="220"/>
      <c r="T64" s="220"/>
      <c r="U64" s="219">
        <f t="shared" si="3"/>
        <v>141.21751228409858</v>
      </c>
    </row>
    <row r="65" spans="1:21" x14ac:dyDescent="0.25">
      <c r="A65" s="2">
        <v>36192</v>
      </c>
      <c r="B65">
        <f t="shared" si="1"/>
        <v>1999</v>
      </c>
      <c r="C65">
        <f t="shared" si="2"/>
        <v>2</v>
      </c>
      <c r="D65" s="219">
        <v>139.47204300000001</v>
      </c>
      <c r="E65" s="220">
        <v>156.30000000000001</v>
      </c>
      <c r="F65" s="220">
        <v>159.19999999999999</v>
      </c>
      <c r="G65" s="220">
        <v>150.4</v>
      </c>
      <c r="H65" s="220">
        <v>146.5</v>
      </c>
      <c r="I65" s="220">
        <v>143.5</v>
      </c>
      <c r="J65" s="220">
        <v>138.5</v>
      </c>
      <c r="K65" s="220">
        <v>142.80000000000001</v>
      </c>
      <c r="L65" s="220">
        <v>141.30000000000001</v>
      </c>
      <c r="M65" s="220">
        <v>146.69999999999999</v>
      </c>
      <c r="N65" s="220">
        <v>151.9</v>
      </c>
      <c r="O65" s="220">
        <v>176.8</v>
      </c>
      <c r="P65" s="220">
        <v>143.5</v>
      </c>
      <c r="Q65" s="220">
        <v>139.47204300000001</v>
      </c>
      <c r="R65" s="220"/>
      <c r="S65" s="220"/>
      <c r="T65" s="220"/>
      <c r="U65" s="219">
        <f t="shared" si="3"/>
        <v>140.95099352278481</v>
      </c>
    </row>
    <row r="66" spans="1:21" x14ac:dyDescent="0.25">
      <c r="A66" s="2">
        <v>36220</v>
      </c>
      <c r="B66">
        <f t="shared" si="1"/>
        <v>1999</v>
      </c>
      <c r="C66">
        <f t="shared" si="2"/>
        <v>3</v>
      </c>
      <c r="D66" s="219">
        <v>139.3473118</v>
      </c>
      <c r="E66" s="220">
        <v>157.1</v>
      </c>
      <c r="F66" s="220">
        <v>161.9</v>
      </c>
      <c r="G66" s="220">
        <v>151.6</v>
      </c>
      <c r="H66" s="220">
        <v>148.1</v>
      </c>
      <c r="I66" s="220">
        <v>145.69999999999999</v>
      </c>
      <c r="J66" s="220">
        <v>139.80000000000001</v>
      </c>
      <c r="K66" s="220">
        <v>144.1</v>
      </c>
      <c r="L66" s="220">
        <v>143.69999999999999</v>
      </c>
      <c r="M66" s="220">
        <v>148.69999999999999</v>
      </c>
      <c r="N66" s="220">
        <v>153.69999999999999</v>
      </c>
      <c r="O66" s="220">
        <v>178.8</v>
      </c>
      <c r="P66" s="220">
        <v>144.6</v>
      </c>
      <c r="Q66" s="220">
        <v>139.3473118</v>
      </c>
      <c r="R66" s="220"/>
      <c r="S66" s="220"/>
      <c r="T66" s="220"/>
      <c r="U66" s="219">
        <f t="shared" si="3"/>
        <v>142.42857665682862</v>
      </c>
    </row>
    <row r="67" spans="1:21" x14ac:dyDescent="0.25">
      <c r="A67" s="2">
        <v>36251</v>
      </c>
      <c r="B67">
        <f t="shared" si="1"/>
        <v>1999</v>
      </c>
      <c r="C67">
        <f t="shared" si="2"/>
        <v>4</v>
      </c>
      <c r="D67" s="219">
        <v>147.172043</v>
      </c>
      <c r="E67" s="220">
        <v>166.2</v>
      </c>
      <c r="F67" s="220">
        <v>170.5</v>
      </c>
      <c r="G67" s="220">
        <v>161.4</v>
      </c>
      <c r="H67" s="220">
        <v>158</v>
      </c>
      <c r="I67" s="220">
        <v>156.19999999999999</v>
      </c>
      <c r="J67" s="220">
        <v>148.9</v>
      </c>
      <c r="K67" s="220">
        <v>153.69999999999999</v>
      </c>
      <c r="L67" s="220">
        <v>154.1</v>
      </c>
      <c r="M67" s="220">
        <v>158.69999999999999</v>
      </c>
      <c r="N67" s="220">
        <v>163.6</v>
      </c>
      <c r="O67" s="220">
        <v>189.5</v>
      </c>
      <c r="P67" s="220">
        <v>153.9</v>
      </c>
      <c r="Q67" s="220">
        <v>147.172043</v>
      </c>
      <c r="R67" s="220"/>
      <c r="S67" s="220"/>
      <c r="T67" s="220"/>
      <c r="U67" s="219">
        <f t="shared" si="3"/>
        <v>151.20696850640138</v>
      </c>
    </row>
    <row r="68" spans="1:21" x14ac:dyDescent="0.25">
      <c r="A68" s="2">
        <v>36281</v>
      </c>
      <c r="B68">
        <f t="shared" si="1"/>
        <v>1999</v>
      </c>
      <c r="C68">
        <f t="shared" si="2"/>
        <v>5</v>
      </c>
      <c r="D68" s="219">
        <v>148.5382979</v>
      </c>
      <c r="E68" s="220">
        <v>166.7</v>
      </c>
      <c r="F68" s="220">
        <v>170.9</v>
      </c>
      <c r="G68" s="220">
        <v>159.6</v>
      </c>
      <c r="H68" s="220">
        <v>156.6</v>
      </c>
      <c r="I68" s="220">
        <v>156.30000000000001</v>
      </c>
      <c r="J68" s="220">
        <v>148</v>
      </c>
      <c r="K68" s="220">
        <v>152</v>
      </c>
      <c r="L68" s="220">
        <v>155.69999999999999</v>
      </c>
      <c r="M68" s="220">
        <v>158.1</v>
      </c>
      <c r="N68" s="220">
        <v>162.80000000000001</v>
      </c>
      <c r="O68" s="220">
        <v>189.5</v>
      </c>
      <c r="P68" s="220">
        <v>153.80000000000001</v>
      </c>
      <c r="Q68" s="220">
        <v>148.5382979</v>
      </c>
      <c r="R68" s="220"/>
      <c r="S68" s="220"/>
      <c r="T68" s="220"/>
      <c r="U68" s="219">
        <f t="shared" si="3"/>
        <v>151.40930598994422</v>
      </c>
    </row>
    <row r="69" spans="1:21" x14ac:dyDescent="0.25">
      <c r="A69" s="2">
        <v>36312</v>
      </c>
      <c r="B69">
        <f t="shared" ref="B69:B132" si="4">+YEAR(A69)</f>
        <v>1999</v>
      </c>
      <c r="C69">
        <f t="shared" ref="C69:C132" si="5">+MONTH(A69)</f>
        <v>6</v>
      </c>
      <c r="D69" s="219">
        <v>150.76489359999999</v>
      </c>
      <c r="E69" s="220">
        <v>168.9</v>
      </c>
      <c r="F69" s="220">
        <v>170.8</v>
      </c>
      <c r="G69" s="220">
        <v>160.80000000000001</v>
      </c>
      <c r="H69" s="220">
        <v>157.6</v>
      </c>
      <c r="I69" s="220">
        <v>157.6</v>
      </c>
      <c r="J69" s="220">
        <v>149.69999999999999</v>
      </c>
      <c r="K69" s="220">
        <v>154.6</v>
      </c>
      <c r="L69" s="220">
        <v>158.80000000000001</v>
      </c>
      <c r="M69" s="220">
        <v>160.19999999999999</v>
      </c>
      <c r="N69" s="220">
        <v>165.7</v>
      </c>
      <c r="O69" s="220">
        <v>191</v>
      </c>
      <c r="P69" s="220">
        <v>154.9</v>
      </c>
      <c r="Q69" s="220">
        <v>150.76489359999999</v>
      </c>
      <c r="R69" s="220"/>
      <c r="S69" s="220"/>
      <c r="T69" s="220"/>
      <c r="U69" s="219">
        <f t="shared" ref="U69:U132" si="6">+SUMPRODUCT(E69:T69,$E$2:$T$2)</f>
        <v>152.95288369544747</v>
      </c>
    </row>
    <row r="70" spans="1:21" x14ac:dyDescent="0.25">
      <c r="A70" s="2">
        <v>36342</v>
      </c>
      <c r="B70">
        <f t="shared" si="4"/>
        <v>1999</v>
      </c>
      <c r="C70">
        <f t="shared" si="5"/>
        <v>7</v>
      </c>
      <c r="D70" s="219">
        <v>151.19999999999999</v>
      </c>
      <c r="E70" s="220">
        <v>177.3</v>
      </c>
      <c r="F70" s="220">
        <v>172.5</v>
      </c>
      <c r="G70" s="220">
        <v>164.9</v>
      </c>
      <c r="H70" s="220">
        <v>166.5</v>
      </c>
      <c r="I70" s="220">
        <v>166.5</v>
      </c>
      <c r="J70" s="220">
        <v>154.30000000000001</v>
      </c>
      <c r="K70" s="220">
        <v>163</v>
      </c>
      <c r="L70" s="220">
        <v>166.9</v>
      </c>
      <c r="M70" s="220">
        <v>168.9</v>
      </c>
      <c r="N70" s="220">
        <v>174.4</v>
      </c>
      <c r="O70" s="220">
        <v>199.5</v>
      </c>
      <c r="P70" s="220">
        <v>165.6</v>
      </c>
      <c r="Q70" s="220">
        <v>151.19999999999999</v>
      </c>
      <c r="R70" s="220"/>
      <c r="S70" s="220"/>
      <c r="T70" s="220"/>
      <c r="U70" s="219">
        <f t="shared" si="6"/>
        <v>157.6874614953409</v>
      </c>
    </row>
    <row r="71" spans="1:21" x14ac:dyDescent="0.25">
      <c r="A71" s="2">
        <v>36373</v>
      </c>
      <c r="B71">
        <f t="shared" si="4"/>
        <v>1999</v>
      </c>
      <c r="C71">
        <f t="shared" si="5"/>
        <v>8</v>
      </c>
      <c r="D71" s="219">
        <v>162.18191490000001</v>
      </c>
      <c r="E71" s="220">
        <v>177.8</v>
      </c>
      <c r="F71" s="220">
        <v>180.2</v>
      </c>
      <c r="G71" s="220">
        <v>169.6</v>
      </c>
      <c r="H71" s="220">
        <v>167.1</v>
      </c>
      <c r="I71" s="220">
        <v>167.6</v>
      </c>
      <c r="J71" s="220">
        <v>158.5</v>
      </c>
      <c r="K71" s="220">
        <v>165</v>
      </c>
      <c r="L71" s="220">
        <v>168.4</v>
      </c>
      <c r="M71" s="220">
        <v>169.7</v>
      </c>
      <c r="N71" s="220">
        <v>174.4</v>
      </c>
      <c r="O71" s="220">
        <v>199.5</v>
      </c>
      <c r="P71" s="220">
        <v>166.4</v>
      </c>
      <c r="Q71" s="220">
        <v>162.18191490000001</v>
      </c>
      <c r="R71" s="220"/>
      <c r="S71" s="220"/>
      <c r="T71" s="220"/>
      <c r="U71" s="219">
        <f t="shared" si="6"/>
        <v>162.33756859370979</v>
      </c>
    </row>
    <row r="72" spans="1:21" x14ac:dyDescent="0.25">
      <c r="A72" s="2">
        <v>36404</v>
      </c>
      <c r="B72">
        <f t="shared" si="4"/>
        <v>1999</v>
      </c>
      <c r="C72">
        <f t="shared" si="5"/>
        <v>9</v>
      </c>
      <c r="D72" s="219">
        <v>159.4</v>
      </c>
      <c r="E72" s="220">
        <v>177.2</v>
      </c>
      <c r="F72" s="220">
        <v>177.5</v>
      </c>
      <c r="G72" s="220">
        <v>179.4</v>
      </c>
      <c r="H72" s="220">
        <v>166.7</v>
      </c>
      <c r="I72" s="220">
        <v>167.9</v>
      </c>
      <c r="J72" s="220">
        <v>156.69999999999999</v>
      </c>
      <c r="K72" s="220">
        <v>161.30000000000001</v>
      </c>
      <c r="L72" s="220">
        <v>168.7</v>
      </c>
      <c r="M72" s="220">
        <v>168.5</v>
      </c>
      <c r="N72" s="220">
        <v>174.4</v>
      </c>
      <c r="O72" s="220">
        <v>200.8</v>
      </c>
      <c r="P72" s="220">
        <v>166.4</v>
      </c>
      <c r="Q72" s="220">
        <v>159.4</v>
      </c>
      <c r="R72" s="220"/>
      <c r="S72" s="220"/>
      <c r="T72" s="220"/>
      <c r="U72" s="219">
        <f t="shared" si="6"/>
        <v>161.59191542721069</v>
      </c>
    </row>
    <row r="73" spans="1:21" x14ac:dyDescent="0.25">
      <c r="A73" s="2">
        <v>36434</v>
      </c>
      <c r="B73">
        <f t="shared" si="4"/>
        <v>1999</v>
      </c>
      <c r="C73">
        <f t="shared" si="5"/>
        <v>10</v>
      </c>
      <c r="D73" s="219">
        <v>158.8297872</v>
      </c>
      <c r="E73" s="220">
        <v>177.2</v>
      </c>
      <c r="F73" s="220">
        <v>177.6</v>
      </c>
      <c r="G73" s="220">
        <v>179.4</v>
      </c>
      <c r="H73" s="220">
        <v>166.7</v>
      </c>
      <c r="I73" s="220">
        <v>168.1</v>
      </c>
      <c r="J73" s="220">
        <v>156.69999999999999</v>
      </c>
      <c r="K73" s="220">
        <v>161.5</v>
      </c>
      <c r="L73" s="220">
        <v>167.9</v>
      </c>
      <c r="M73" s="220">
        <v>168.8</v>
      </c>
      <c r="N73" s="220">
        <v>174.4</v>
      </c>
      <c r="O73" s="220">
        <v>200.5</v>
      </c>
      <c r="P73" s="220">
        <v>165.6</v>
      </c>
      <c r="Q73" s="220">
        <v>158.8297872</v>
      </c>
      <c r="R73" s="220"/>
      <c r="S73" s="220"/>
      <c r="T73" s="220"/>
      <c r="U73" s="219">
        <f t="shared" si="6"/>
        <v>161.43369647113062</v>
      </c>
    </row>
    <row r="74" spans="1:21" x14ac:dyDescent="0.25">
      <c r="A74" s="2">
        <v>36465</v>
      </c>
      <c r="B74">
        <f t="shared" si="4"/>
        <v>1999</v>
      </c>
      <c r="C74">
        <f t="shared" si="5"/>
        <v>11</v>
      </c>
      <c r="D74" s="219">
        <v>158.52688169999999</v>
      </c>
      <c r="E74" s="220">
        <v>177.2</v>
      </c>
      <c r="F74" s="220">
        <v>177.6</v>
      </c>
      <c r="G74" s="220">
        <v>169.9</v>
      </c>
      <c r="H74" s="220">
        <v>166.7</v>
      </c>
      <c r="I74" s="220">
        <v>167.6</v>
      </c>
      <c r="J74" s="220">
        <v>156.1</v>
      </c>
      <c r="K74" s="220">
        <v>161.5</v>
      </c>
      <c r="L74" s="220">
        <v>168.2</v>
      </c>
      <c r="M74" s="220">
        <v>168.8</v>
      </c>
      <c r="N74" s="220">
        <v>174.4</v>
      </c>
      <c r="O74" s="220">
        <v>201.3</v>
      </c>
      <c r="P74" s="220">
        <v>166</v>
      </c>
      <c r="Q74" s="220">
        <v>158.52688169999999</v>
      </c>
      <c r="R74" s="220"/>
      <c r="S74" s="220"/>
      <c r="T74" s="220"/>
      <c r="U74" s="219">
        <f t="shared" si="6"/>
        <v>160.76828895160267</v>
      </c>
    </row>
    <row r="75" spans="1:21" x14ac:dyDescent="0.25">
      <c r="A75" s="2">
        <v>36495</v>
      </c>
      <c r="B75">
        <f t="shared" si="4"/>
        <v>1999</v>
      </c>
      <c r="C75">
        <f t="shared" si="5"/>
        <v>12</v>
      </c>
      <c r="D75" s="219">
        <v>158.2739785</v>
      </c>
      <c r="E75" s="220">
        <v>177.2</v>
      </c>
      <c r="F75" s="220">
        <v>177.7</v>
      </c>
      <c r="G75" s="220">
        <v>169.4</v>
      </c>
      <c r="H75" s="220">
        <v>166.7</v>
      </c>
      <c r="I75" s="220">
        <v>167.4</v>
      </c>
      <c r="J75" s="220">
        <v>157</v>
      </c>
      <c r="K75" s="220">
        <v>161.19999999999999</v>
      </c>
      <c r="L75" s="220">
        <v>167.7</v>
      </c>
      <c r="M75" s="220">
        <v>168.8</v>
      </c>
      <c r="N75" s="220">
        <v>174.4</v>
      </c>
      <c r="O75" s="220">
        <v>201.3</v>
      </c>
      <c r="P75" s="220">
        <v>165.7</v>
      </c>
      <c r="Q75" s="220">
        <v>158.2739785</v>
      </c>
      <c r="R75" s="220"/>
      <c r="S75" s="220"/>
      <c r="T75" s="220"/>
      <c r="U75" s="219">
        <f t="shared" si="6"/>
        <v>160.65081762883244</v>
      </c>
    </row>
    <row r="76" spans="1:21" x14ac:dyDescent="0.25">
      <c r="A76" s="2">
        <v>36526</v>
      </c>
      <c r="B76">
        <f t="shared" si="4"/>
        <v>2000</v>
      </c>
      <c r="C76">
        <f t="shared" si="5"/>
        <v>1</v>
      </c>
      <c r="D76" s="219">
        <v>158.37</v>
      </c>
      <c r="E76" s="220">
        <v>177.5</v>
      </c>
      <c r="F76" s="220">
        <v>178.1</v>
      </c>
      <c r="G76" s="220">
        <v>169.4</v>
      </c>
      <c r="H76" s="220">
        <v>166.7</v>
      </c>
      <c r="I76" s="220">
        <v>167.4</v>
      </c>
      <c r="J76" s="220">
        <v>158.80000000000001</v>
      </c>
      <c r="K76" s="220">
        <v>161</v>
      </c>
      <c r="L76" s="220">
        <v>167.7</v>
      </c>
      <c r="M76" s="220">
        <v>168.5</v>
      </c>
      <c r="N76" s="220">
        <v>174.5</v>
      </c>
      <c r="O76" s="220">
        <v>201.3</v>
      </c>
      <c r="P76" s="220">
        <v>165.7</v>
      </c>
      <c r="Q76" s="220">
        <v>158.37</v>
      </c>
      <c r="R76" s="220"/>
      <c r="S76" s="220"/>
      <c r="T76" s="220"/>
      <c r="U76" s="219">
        <f t="shared" si="6"/>
        <v>160.81799570065476</v>
      </c>
    </row>
    <row r="77" spans="1:21" x14ac:dyDescent="0.25">
      <c r="A77" s="2">
        <v>36557</v>
      </c>
      <c r="B77">
        <f t="shared" si="4"/>
        <v>2000</v>
      </c>
      <c r="C77">
        <f t="shared" si="5"/>
        <v>2</v>
      </c>
      <c r="D77" s="219">
        <v>158.13999999999999</v>
      </c>
      <c r="E77" s="220">
        <v>177.5</v>
      </c>
      <c r="F77" s="220">
        <v>177.6</v>
      </c>
      <c r="G77" s="220">
        <v>169.4</v>
      </c>
      <c r="H77" s="220">
        <v>165.4</v>
      </c>
      <c r="I77" s="220">
        <v>192</v>
      </c>
      <c r="J77" s="220">
        <v>157</v>
      </c>
      <c r="K77" s="220">
        <v>160.80000000000001</v>
      </c>
      <c r="L77" s="220">
        <v>167.8</v>
      </c>
      <c r="M77" s="220">
        <v>168.8</v>
      </c>
      <c r="N77" s="220">
        <v>174.3</v>
      </c>
      <c r="O77" s="220">
        <v>201.3</v>
      </c>
      <c r="P77" s="220">
        <v>165.9</v>
      </c>
      <c r="Q77" s="220">
        <v>158.13999999999999</v>
      </c>
      <c r="R77" s="220"/>
      <c r="S77" s="220"/>
      <c r="T77" s="220"/>
      <c r="U77" s="219">
        <f t="shared" si="6"/>
        <v>162.69546433128033</v>
      </c>
    </row>
    <row r="78" spans="1:21" x14ac:dyDescent="0.25">
      <c r="A78" s="2">
        <v>36586</v>
      </c>
      <c r="B78">
        <f t="shared" si="4"/>
        <v>2000</v>
      </c>
      <c r="C78">
        <f t="shared" si="5"/>
        <v>3</v>
      </c>
      <c r="D78" s="219">
        <v>182.43</v>
      </c>
      <c r="E78" s="220">
        <v>201.9</v>
      </c>
      <c r="F78" s="220">
        <v>201.9</v>
      </c>
      <c r="G78" s="220">
        <v>193.3</v>
      </c>
      <c r="H78" s="220">
        <v>189.2</v>
      </c>
      <c r="I78" s="220">
        <v>191.7</v>
      </c>
      <c r="J78" s="220">
        <v>182.1</v>
      </c>
      <c r="K78" s="220">
        <v>183.3</v>
      </c>
      <c r="L78" s="220">
        <v>181.6</v>
      </c>
      <c r="M78" s="220">
        <v>192.8</v>
      </c>
      <c r="N78" s="220">
        <v>198.1</v>
      </c>
      <c r="O78" s="220">
        <v>227</v>
      </c>
      <c r="P78" s="220">
        <v>189</v>
      </c>
      <c r="Q78" s="220">
        <v>182.43</v>
      </c>
      <c r="R78" s="220"/>
      <c r="S78" s="220"/>
      <c r="T78" s="220"/>
      <c r="U78" s="219">
        <f t="shared" si="6"/>
        <v>182.45921951314949</v>
      </c>
    </row>
    <row r="79" spans="1:21" x14ac:dyDescent="0.25">
      <c r="A79" s="2">
        <v>36617</v>
      </c>
      <c r="B79">
        <f t="shared" si="4"/>
        <v>2000</v>
      </c>
      <c r="C79">
        <f t="shared" si="5"/>
        <v>4</v>
      </c>
      <c r="D79" s="219">
        <v>197.75</v>
      </c>
      <c r="E79" s="220">
        <v>201.9</v>
      </c>
      <c r="F79" s="220">
        <v>201.9</v>
      </c>
      <c r="G79" s="220">
        <v>208.7</v>
      </c>
      <c r="H79" s="220">
        <v>188.8</v>
      </c>
      <c r="I79" s="220">
        <v>207.1</v>
      </c>
      <c r="J79" s="220">
        <v>183.5</v>
      </c>
      <c r="K79" s="220">
        <v>182.5</v>
      </c>
      <c r="L79" s="220">
        <v>192.7</v>
      </c>
      <c r="M79" s="220">
        <v>192.6</v>
      </c>
      <c r="N79" s="220">
        <v>198.1</v>
      </c>
      <c r="O79" s="220">
        <v>227</v>
      </c>
      <c r="P79" s="220">
        <v>189.8</v>
      </c>
      <c r="Q79" s="220">
        <v>197.75</v>
      </c>
      <c r="R79" s="220"/>
      <c r="S79" s="220"/>
      <c r="T79" s="220"/>
      <c r="U79" s="219">
        <f t="shared" si="6"/>
        <v>188.99680786703027</v>
      </c>
    </row>
    <row r="80" spans="1:21" x14ac:dyDescent="0.25">
      <c r="A80" s="2">
        <v>36647</v>
      </c>
      <c r="B80">
        <f t="shared" si="4"/>
        <v>2000</v>
      </c>
      <c r="C80">
        <f t="shared" si="5"/>
        <v>5</v>
      </c>
      <c r="D80" s="219">
        <v>198.9</v>
      </c>
      <c r="E80" s="220">
        <v>217.3</v>
      </c>
      <c r="F80" s="220">
        <v>216.8</v>
      </c>
      <c r="G80" s="220">
        <v>208.7</v>
      </c>
      <c r="H80" s="220">
        <v>204.6</v>
      </c>
      <c r="I80" s="220">
        <v>208</v>
      </c>
      <c r="J80" s="220">
        <v>199.5</v>
      </c>
      <c r="K80" s="220">
        <v>204.7</v>
      </c>
      <c r="L80" s="220">
        <v>208.9</v>
      </c>
      <c r="M80" s="220">
        <v>208.8</v>
      </c>
      <c r="N80" s="220">
        <v>174.4</v>
      </c>
      <c r="O80" s="220">
        <v>243</v>
      </c>
      <c r="P80" s="220">
        <v>204.3</v>
      </c>
      <c r="Q80" s="220">
        <v>198.9</v>
      </c>
      <c r="R80" s="220"/>
      <c r="S80" s="220"/>
      <c r="T80" s="220"/>
      <c r="U80" s="219">
        <f t="shared" si="6"/>
        <v>196.64342028748172</v>
      </c>
    </row>
    <row r="81" spans="1:21" x14ac:dyDescent="0.25">
      <c r="A81" s="2">
        <v>36678</v>
      </c>
      <c r="B81">
        <f t="shared" si="4"/>
        <v>2000</v>
      </c>
      <c r="C81">
        <f t="shared" si="5"/>
        <v>6</v>
      </c>
      <c r="D81" s="219">
        <v>199.25</v>
      </c>
      <c r="E81" s="220">
        <v>217.3</v>
      </c>
      <c r="F81" s="220">
        <v>216.4</v>
      </c>
      <c r="G81" s="220">
        <v>207.1</v>
      </c>
      <c r="H81" s="220">
        <v>205.3</v>
      </c>
      <c r="I81" s="220">
        <v>207.5</v>
      </c>
      <c r="J81" s="220">
        <v>199</v>
      </c>
      <c r="K81" s="220">
        <v>196.9</v>
      </c>
      <c r="L81" s="220">
        <v>209.2</v>
      </c>
      <c r="M81" s="220">
        <v>208.6</v>
      </c>
      <c r="N81" s="220">
        <v>214.3</v>
      </c>
      <c r="O81" s="220">
        <v>243</v>
      </c>
      <c r="P81" s="220">
        <v>204.8</v>
      </c>
      <c r="Q81" s="220">
        <v>199.25</v>
      </c>
      <c r="R81" s="220"/>
      <c r="S81" s="220"/>
      <c r="T81" s="220"/>
      <c r="U81" s="219">
        <f t="shared" si="6"/>
        <v>198.53800187576221</v>
      </c>
    </row>
    <row r="82" spans="1:21" x14ac:dyDescent="0.25">
      <c r="A82" s="2">
        <v>36708</v>
      </c>
      <c r="B82">
        <f t="shared" si="4"/>
        <v>2000</v>
      </c>
      <c r="C82">
        <f t="shared" si="5"/>
        <v>7</v>
      </c>
      <c r="D82" s="219">
        <v>209.68</v>
      </c>
      <c r="E82" s="220">
        <v>217.3</v>
      </c>
      <c r="F82" s="220">
        <v>215.9</v>
      </c>
      <c r="G82" s="220">
        <v>215.5</v>
      </c>
      <c r="H82" s="220">
        <v>210.9</v>
      </c>
      <c r="I82" s="220">
        <v>216.3</v>
      </c>
      <c r="J82" s="220">
        <v>209.1</v>
      </c>
      <c r="K82" s="220">
        <v>208.9</v>
      </c>
      <c r="L82" s="220">
        <v>205.3</v>
      </c>
      <c r="M82" s="220">
        <v>208.2</v>
      </c>
      <c r="N82" s="220">
        <v>247.7</v>
      </c>
      <c r="O82" s="220">
        <v>245</v>
      </c>
      <c r="P82" s="220">
        <v>214.8</v>
      </c>
      <c r="Q82" s="220">
        <v>209.68</v>
      </c>
      <c r="R82" s="220"/>
      <c r="S82" s="220"/>
      <c r="T82" s="220"/>
      <c r="U82" s="219">
        <f t="shared" si="6"/>
        <v>204.71649901830983</v>
      </c>
    </row>
    <row r="83" spans="1:21" x14ac:dyDescent="0.25">
      <c r="A83" s="2">
        <v>36739</v>
      </c>
      <c r="B83">
        <f t="shared" si="4"/>
        <v>2000</v>
      </c>
      <c r="C83">
        <f t="shared" si="5"/>
        <v>8</v>
      </c>
      <c r="D83" s="219">
        <v>214.83</v>
      </c>
      <c r="E83" s="220">
        <v>229.6</v>
      </c>
      <c r="F83" s="220">
        <v>229.8</v>
      </c>
      <c r="G83" s="220">
        <v>223.6</v>
      </c>
      <c r="H83" s="220">
        <v>220.2</v>
      </c>
      <c r="I83" s="220">
        <v>220.1</v>
      </c>
      <c r="J83" s="220">
        <v>217.7</v>
      </c>
      <c r="K83" s="220">
        <v>214.3</v>
      </c>
      <c r="L83" s="220">
        <v>223.2</v>
      </c>
      <c r="M83" s="220">
        <v>222.3</v>
      </c>
      <c r="N83" s="220">
        <v>226.8</v>
      </c>
      <c r="O83" s="220">
        <v>251.2</v>
      </c>
      <c r="P83" s="220">
        <v>221.7</v>
      </c>
      <c r="Q83" s="220">
        <v>214.83</v>
      </c>
      <c r="R83" s="220"/>
      <c r="S83" s="220"/>
      <c r="T83" s="220"/>
      <c r="U83" s="219">
        <f t="shared" si="6"/>
        <v>212.25867276524309</v>
      </c>
    </row>
    <row r="84" spans="1:21" x14ac:dyDescent="0.25">
      <c r="A84" s="2">
        <v>36770</v>
      </c>
      <c r="B84">
        <f t="shared" si="4"/>
        <v>2000</v>
      </c>
      <c r="C84">
        <f t="shared" si="5"/>
        <v>9</v>
      </c>
      <c r="D84" s="219">
        <v>237.94</v>
      </c>
      <c r="E84" s="220">
        <v>260</v>
      </c>
      <c r="F84" s="220">
        <v>259.5</v>
      </c>
      <c r="G84" s="220">
        <v>238.1</v>
      </c>
      <c r="H84" s="220">
        <v>248.9</v>
      </c>
      <c r="I84" s="220">
        <v>248.2</v>
      </c>
      <c r="J84" s="220">
        <v>243.4</v>
      </c>
      <c r="K84" s="220">
        <v>243.2</v>
      </c>
      <c r="L84" s="220">
        <v>236</v>
      </c>
      <c r="M84" s="220">
        <v>252.8</v>
      </c>
      <c r="N84" s="220">
        <v>255.6</v>
      </c>
      <c r="O84" s="220">
        <v>280.2</v>
      </c>
      <c r="P84" s="220">
        <v>260.39999999999998</v>
      </c>
      <c r="Q84" s="220">
        <v>237.94</v>
      </c>
      <c r="R84" s="220"/>
      <c r="S84" s="220"/>
      <c r="T84" s="220"/>
      <c r="U84" s="219">
        <f t="shared" si="6"/>
        <v>236.2778909508209</v>
      </c>
    </row>
    <row r="85" spans="1:21" x14ac:dyDescent="0.25">
      <c r="A85" s="2">
        <v>36800</v>
      </c>
      <c r="B85">
        <f t="shared" si="4"/>
        <v>2000</v>
      </c>
      <c r="C85">
        <f t="shared" si="5"/>
        <v>10</v>
      </c>
      <c r="D85" s="219">
        <v>261.55</v>
      </c>
      <c r="E85" s="220">
        <v>280.7</v>
      </c>
      <c r="F85" s="220">
        <v>280.2</v>
      </c>
      <c r="G85" s="220">
        <v>279.10000000000002</v>
      </c>
      <c r="H85" s="220">
        <v>271.2</v>
      </c>
      <c r="I85" s="220">
        <v>268.60000000000002</v>
      </c>
      <c r="J85" s="220">
        <v>262.10000000000002</v>
      </c>
      <c r="K85" s="220">
        <v>264.89999999999998</v>
      </c>
      <c r="L85" s="220">
        <v>284.5</v>
      </c>
      <c r="M85" s="220">
        <v>273.7</v>
      </c>
      <c r="N85" s="220">
        <v>276.8</v>
      </c>
      <c r="O85" s="220">
        <v>302</v>
      </c>
      <c r="P85" s="220">
        <v>268.39999999999998</v>
      </c>
      <c r="Q85" s="220">
        <v>261.55</v>
      </c>
      <c r="R85" s="220"/>
      <c r="S85" s="220"/>
      <c r="T85" s="220"/>
      <c r="U85" s="219">
        <f t="shared" si="6"/>
        <v>260.6713912719805</v>
      </c>
    </row>
    <row r="86" spans="1:21" x14ac:dyDescent="0.25">
      <c r="A86" s="2">
        <v>36831</v>
      </c>
      <c r="B86">
        <f t="shared" si="4"/>
        <v>2000</v>
      </c>
      <c r="C86">
        <f t="shared" si="5"/>
        <v>11</v>
      </c>
      <c r="D86" s="219">
        <v>262.24</v>
      </c>
      <c r="E86" s="220">
        <v>283.2</v>
      </c>
      <c r="F86" s="220">
        <v>282.60000000000002</v>
      </c>
      <c r="G86" s="220">
        <v>278.10000000000002</v>
      </c>
      <c r="H86" s="220">
        <v>273.39999999999998</v>
      </c>
      <c r="I86" s="220">
        <v>270.8</v>
      </c>
      <c r="J86" s="220">
        <v>264.60000000000002</v>
      </c>
      <c r="K86" s="220">
        <v>267.8</v>
      </c>
      <c r="L86" s="220">
        <v>274.2</v>
      </c>
      <c r="M86" s="220">
        <v>276.5</v>
      </c>
      <c r="N86" s="220">
        <v>279.2</v>
      </c>
      <c r="O86" s="220">
        <v>305</v>
      </c>
      <c r="P86" s="220">
        <v>272.10000000000002</v>
      </c>
      <c r="Q86" s="220">
        <v>262.24</v>
      </c>
      <c r="R86" s="220"/>
      <c r="S86" s="220"/>
      <c r="T86" s="220"/>
      <c r="U86" s="219">
        <f t="shared" si="6"/>
        <v>261.10779040926843</v>
      </c>
    </row>
    <row r="87" spans="1:21" x14ac:dyDescent="0.25">
      <c r="A87" s="2">
        <v>36861</v>
      </c>
      <c r="B87">
        <f t="shared" si="4"/>
        <v>2000</v>
      </c>
      <c r="C87">
        <f t="shared" si="5"/>
        <v>12</v>
      </c>
      <c r="D87" s="219">
        <v>269.85000000000002</v>
      </c>
      <c r="E87" s="220">
        <v>303.10000000000002</v>
      </c>
      <c r="F87" s="220">
        <v>282.60000000000002</v>
      </c>
      <c r="G87" s="220">
        <v>299.89999999999998</v>
      </c>
      <c r="H87" s="220">
        <v>294</v>
      </c>
      <c r="I87" s="220">
        <v>283.2</v>
      </c>
      <c r="J87" s="220">
        <v>279.10000000000002</v>
      </c>
      <c r="K87" s="220">
        <v>285</v>
      </c>
      <c r="L87" s="220">
        <v>290.8</v>
      </c>
      <c r="M87" s="220">
        <v>293.39999999999998</v>
      </c>
      <c r="N87" s="220">
        <v>281.5</v>
      </c>
      <c r="O87" s="220">
        <v>323</v>
      </c>
      <c r="P87" s="220">
        <v>326.10000000000002</v>
      </c>
      <c r="Q87" s="220">
        <v>269.85000000000002</v>
      </c>
      <c r="R87" s="220"/>
      <c r="S87" s="220"/>
      <c r="T87" s="220"/>
      <c r="U87" s="219">
        <f t="shared" si="6"/>
        <v>271.70657637155182</v>
      </c>
    </row>
    <row r="88" spans="1:21" x14ac:dyDescent="0.25">
      <c r="A88" s="2">
        <v>36892</v>
      </c>
      <c r="B88">
        <f t="shared" si="4"/>
        <v>2001</v>
      </c>
      <c r="C88">
        <f t="shared" si="5"/>
        <v>1</v>
      </c>
      <c r="D88" s="219">
        <v>251.53</v>
      </c>
      <c r="E88" s="220">
        <v>264.60000000000002</v>
      </c>
      <c r="F88" s="220">
        <v>268.2</v>
      </c>
      <c r="G88" s="220">
        <v>264.3</v>
      </c>
      <c r="H88" s="220">
        <v>256.5</v>
      </c>
      <c r="I88" s="220">
        <v>257.2</v>
      </c>
      <c r="J88" s="220">
        <v>247.7</v>
      </c>
      <c r="K88" s="220">
        <v>250.7</v>
      </c>
      <c r="L88" s="220">
        <v>259.8</v>
      </c>
      <c r="M88" s="220">
        <v>259.8</v>
      </c>
      <c r="N88" s="220">
        <v>260.39999999999998</v>
      </c>
      <c r="O88" s="220">
        <v>288</v>
      </c>
      <c r="P88" s="220">
        <v>253.3</v>
      </c>
      <c r="Q88" s="220">
        <v>251.53</v>
      </c>
      <c r="R88" s="220"/>
      <c r="S88" s="220"/>
      <c r="T88" s="220"/>
      <c r="U88" s="219">
        <f t="shared" si="6"/>
        <v>247.27157740386707</v>
      </c>
    </row>
    <row r="89" spans="1:21" x14ac:dyDescent="0.25">
      <c r="A89" s="2">
        <v>36923</v>
      </c>
      <c r="B89">
        <f t="shared" si="4"/>
        <v>2001</v>
      </c>
      <c r="C89">
        <f t="shared" si="5"/>
        <v>2</v>
      </c>
      <c r="D89" s="219">
        <v>258.56</v>
      </c>
      <c r="E89" s="220">
        <v>276.89999999999998</v>
      </c>
      <c r="F89" s="220">
        <v>278</v>
      </c>
      <c r="G89" s="220">
        <v>275.2</v>
      </c>
      <c r="H89" s="220">
        <v>265.89999999999998</v>
      </c>
      <c r="I89" s="220">
        <v>264.8</v>
      </c>
      <c r="J89" s="220">
        <v>259</v>
      </c>
      <c r="K89" s="220">
        <v>261.3</v>
      </c>
      <c r="L89" s="220">
        <v>269.3</v>
      </c>
      <c r="M89" s="220">
        <v>270.8</v>
      </c>
      <c r="N89" s="220">
        <v>273.2</v>
      </c>
      <c r="O89" s="220">
        <v>302</v>
      </c>
      <c r="P89" s="220">
        <v>267.8</v>
      </c>
      <c r="Q89" s="220">
        <v>258.56</v>
      </c>
      <c r="R89" s="220"/>
      <c r="S89" s="220"/>
      <c r="T89" s="220"/>
      <c r="U89" s="219">
        <f t="shared" si="6"/>
        <v>256.43257775967896</v>
      </c>
    </row>
    <row r="90" spans="1:21" x14ac:dyDescent="0.25">
      <c r="A90" s="2">
        <v>36951</v>
      </c>
      <c r="B90">
        <f t="shared" si="4"/>
        <v>2001</v>
      </c>
      <c r="C90">
        <f t="shared" si="5"/>
        <v>3</v>
      </c>
      <c r="D90" s="219">
        <v>236.63</v>
      </c>
      <c r="E90" s="220">
        <v>252</v>
      </c>
      <c r="F90" s="220">
        <v>257.3</v>
      </c>
      <c r="G90" s="220">
        <v>255.9</v>
      </c>
      <c r="H90" s="220">
        <v>247.5</v>
      </c>
      <c r="I90" s="220">
        <v>245</v>
      </c>
      <c r="J90" s="220">
        <v>233.6</v>
      </c>
      <c r="K90" s="220">
        <v>242.6</v>
      </c>
      <c r="L90" s="220">
        <v>250.6</v>
      </c>
      <c r="M90" s="220">
        <v>250.5</v>
      </c>
      <c r="N90" s="220">
        <v>253</v>
      </c>
      <c r="O90" s="220">
        <v>277</v>
      </c>
      <c r="P90" s="220">
        <v>242.5</v>
      </c>
      <c r="Q90" s="220">
        <v>236.63</v>
      </c>
      <c r="R90" s="220"/>
      <c r="S90" s="220"/>
      <c r="T90" s="220"/>
      <c r="U90" s="219">
        <f t="shared" si="6"/>
        <v>236.5833784965792</v>
      </c>
    </row>
    <row r="91" spans="1:21" x14ac:dyDescent="0.25">
      <c r="A91" s="2">
        <v>36982</v>
      </c>
      <c r="B91">
        <f t="shared" si="4"/>
        <v>2001</v>
      </c>
      <c r="C91">
        <f t="shared" si="5"/>
        <v>4</v>
      </c>
      <c r="D91" s="219">
        <v>233</v>
      </c>
      <c r="E91" s="220">
        <v>251.9</v>
      </c>
      <c r="F91" s="220">
        <v>252.4</v>
      </c>
      <c r="G91" s="220">
        <v>250.6</v>
      </c>
      <c r="H91" s="220">
        <v>243.8</v>
      </c>
      <c r="I91" s="220">
        <v>243.7</v>
      </c>
      <c r="J91" s="220">
        <v>237.6</v>
      </c>
      <c r="K91" s="220">
        <v>243</v>
      </c>
      <c r="L91" s="220">
        <v>246</v>
      </c>
      <c r="M91" s="220">
        <v>246.1</v>
      </c>
      <c r="N91" s="220">
        <v>253</v>
      </c>
      <c r="O91" s="220">
        <v>283</v>
      </c>
      <c r="P91" s="220">
        <v>242.8</v>
      </c>
      <c r="Q91" s="220">
        <v>233</v>
      </c>
      <c r="R91" s="220"/>
      <c r="S91" s="220"/>
      <c r="T91" s="220"/>
      <c r="U91" s="219">
        <f t="shared" si="6"/>
        <v>233.86672887118019</v>
      </c>
    </row>
    <row r="92" spans="1:21" x14ac:dyDescent="0.25">
      <c r="A92" s="2">
        <v>37012</v>
      </c>
      <c r="B92">
        <f t="shared" si="4"/>
        <v>2001</v>
      </c>
      <c r="C92">
        <f t="shared" si="5"/>
        <v>5</v>
      </c>
      <c r="D92" s="219">
        <v>251.1</v>
      </c>
      <c r="E92" s="220">
        <v>275.8</v>
      </c>
      <c r="F92" s="220">
        <v>275.7</v>
      </c>
      <c r="G92" s="220">
        <v>274.5</v>
      </c>
      <c r="H92" s="220">
        <v>265.60000000000002</v>
      </c>
      <c r="I92" s="220">
        <v>262.7</v>
      </c>
      <c r="J92" s="220">
        <v>256.10000000000002</v>
      </c>
      <c r="K92" s="220">
        <v>260.3</v>
      </c>
      <c r="L92" s="220">
        <v>267.10000000000002</v>
      </c>
      <c r="M92" s="220">
        <v>269.7</v>
      </c>
      <c r="N92" s="220">
        <v>271.60000000000002</v>
      </c>
      <c r="O92" s="220">
        <v>302</v>
      </c>
      <c r="P92" s="220">
        <v>266</v>
      </c>
      <c r="Q92" s="220">
        <v>251.1</v>
      </c>
      <c r="R92" s="220"/>
      <c r="S92" s="220"/>
      <c r="T92" s="220"/>
      <c r="U92" s="219">
        <f t="shared" si="6"/>
        <v>253.63956199075068</v>
      </c>
    </row>
    <row r="93" spans="1:21" x14ac:dyDescent="0.25">
      <c r="A93" s="2">
        <v>37043</v>
      </c>
      <c r="B93">
        <f t="shared" si="4"/>
        <v>2001</v>
      </c>
      <c r="C93">
        <f t="shared" si="5"/>
        <v>6</v>
      </c>
      <c r="D93" s="219">
        <v>254.19</v>
      </c>
      <c r="E93" s="220">
        <v>280.60000000000002</v>
      </c>
      <c r="F93" s="220">
        <v>277.60000000000002</v>
      </c>
      <c r="G93" s="220">
        <v>278.8</v>
      </c>
      <c r="H93" s="220">
        <v>269.39999999999998</v>
      </c>
      <c r="I93" s="220">
        <v>264.8</v>
      </c>
      <c r="J93" s="220">
        <v>260.3</v>
      </c>
      <c r="K93" s="220">
        <v>264.7</v>
      </c>
      <c r="L93" s="220">
        <v>270.7</v>
      </c>
      <c r="M93" s="220">
        <v>275</v>
      </c>
      <c r="N93" s="220">
        <v>274.5</v>
      </c>
      <c r="O93" s="220">
        <v>308</v>
      </c>
      <c r="P93" s="220">
        <v>270.2</v>
      </c>
      <c r="Q93" s="220">
        <v>254.19</v>
      </c>
      <c r="R93" s="220"/>
      <c r="S93" s="220"/>
      <c r="T93" s="220"/>
      <c r="U93" s="219">
        <f t="shared" si="6"/>
        <v>256.70904054220381</v>
      </c>
    </row>
    <row r="94" spans="1:21" x14ac:dyDescent="0.25">
      <c r="A94" s="2">
        <v>37073</v>
      </c>
      <c r="B94">
        <f t="shared" si="4"/>
        <v>2001</v>
      </c>
      <c r="C94">
        <f t="shared" si="5"/>
        <v>7</v>
      </c>
      <c r="D94" s="219">
        <v>250.54</v>
      </c>
      <c r="E94" s="220">
        <v>274.2</v>
      </c>
      <c r="F94" s="220">
        <v>274.2</v>
      </c>
      <c r="G94" s="220">
        <v>269.10000000000002</v>
      </c>
      <c r="H94" s="220">
        <v>261.39999999999998</v>
      </c>
      <c r="I94" s="220">
        <v>260.5</v>
      </c>
      <c r="J94" s="220">
        <v>246.7</v>
      </c>
      <c r="K94" s="220">
        <v>259.39999999999998</v>
      </c>
      <c r="L94" s="220">
        <v>267.8</v>
      </c>
      <c r="M94" s="220">
        <v>269.3</v>
      </c>
      <c r="N94" s="220">
        <v>271.3</v>
      </c>
      <c r="O94" s="220">
        <v>301</v>
      </c>
      <c r="P94" s="220">
        <v>264.3</v>
      </c>
      <c r="Q94" s="220">
        <v>250.54</v>
      </c>
      <c r="R94" s="220"/>
      <c r="S94" s="220"/>
      <c r="T94" s="220"/>
      <c r="U94" s="219">
        <f t="shared" si="6"/>
        <v>252.05229277453489</v>
      </c>
    </row>
    <row r="95" spans="1:21" x14ac:dyDescent="0.25">
      <c r="A95" s="2">
        <v>37104</v>
      </c>
      <c r="B95">
        <f t="shared" si="4"/>
        <v>2001</v>
      </c>
      <c r="C95">
        <f t="shared" si="5"/>
        <v>8</v>
      </c>
      <c r="D95" s="219">
        <v>250.31</v>
      </c>
      <c r="E95" s="220">
        <v>276.60000000000002</v>
      </c>
      <c r="F95" s="220">
        <v>275.5</v>
      </c>
      <c r="G95" s="220">
        <v>268.7</v>
      </c>
      <c r="H95" s="220">
        <v>260.60000000000002</v>
      </c>
      <c r="I95" s="220">
        <v>260.2</v>
      </c>
      <c r="J95" s="220">
        <v>252.8</v>
      </c>
      <c r="K95" s="220">
        <v>260</v>
      </c>
      <c r="L95" s="220">
        <v>267.60000000000002</v>
      </c>
      <c r="M95" s="220">
        <v>269.60000000000002</v>
      </c>
      <c r="N95" s="220">
        <v>276.2</v>
      </c>
      <c r="O95" s="220">
        <v>302</v>
      </c>
      <c r="P95" s="220">
        <v>265.89999999999998</v>
      </c>
      <c r="Q95" s="220">
        <v>250.31</v>
      </c>
      <c r="R95" s="220"/>
      <c r="S95" s="220"/>
      <c r="T95" s="220"/>
      <c r="U95" s="219">
        <f t="shared" si="6"/>
        <v>252.85898354768563</v>
      </c>
    </row>
    <row r="96" spans="1:21" x14ac:dyDescent="0.25">
      <c r="A96" s="2">
        <v>37135</v>
      </c>
      <c r="B96">
        <f t="shared" si="4"/>
        <v>2001</v>
      </c>
      <c r="C96">
        <f t="shared" si="5"/>
        <v>9</v>
      </c>
      <c r="D96" s="219">
        <v>256.7</v>
      </c>
      <c r="E96" s="220">
        <v>281.2</v>
      </c>
      <c r="F96" s="220">
        <v>280.60000000000002</v>
      </c>
      <c r="G96" s="220">
        <v>280</v>
      </c>
      <c r="H96" s="220">
        <v>261.10000000000002</v>
      </c>
      <c r="I96" s="220">
        <v>266</v>
      </c>
      <c r="J96" s="220">
        <v>257.7</v>
      </c>
      <c r="K96" s="220">
        <v>265.60000000000002</v>
      </c>
      <c r="L96" s="220">
        <v>273.8</v>
      </c>
      <c r="M96" s="220">
        <v>275</v>
      </c>
      <c r="N96" s="220">
        <v>277.3</v>
      </c>
      <c r="O96" s="220">
        <v>307</v>
      </c>
      <c r="P96" s="220">
        <v>270.10000000000002</v>
      </c>
      <c r="Q96" s="220">
        <v>256.7</v>
      </c>
      <c r="R96" s="220"/>
      <c r="S96" s="220"/>
      <c r="T96" s="220"/>
      <c r="U96" s="219">
        <f t="shared" si="6"/>
        <v>258.07770580096189</v>
      </c>
    </row>
    <row r="97" spans="1:21" x14ac:dyDescent="0.25">
      <c r="A97" s="2">
        <v>37165</v>
      </c>
      <c r="B97">
        <f t="shared" si="4"/>
        <v>2001</v>
      </c>
      <c r="C97">
        <f t="shared" si="5"/>
        <v>10</v>
      </c>
      <c r="D97" s="219">
        <v>265.77999999999997</v>
      </c>
      <c r="E97" s="220">
        <v>289.2</v>
      </c>
      <c r="F97" s="220">
        <v>287.5</v>
      </c>
      <c r="G97" s="220">
        <v>280.5</v>
      </c>
      <c r="H97" s="220">
        <v>270.8</v>
      </c>
      <c r="I97" s="220">
        <v>272.10000000000002</v>
      </c>
      <c r="J97" s="220">
        <v>266.60000000000002</v>
      </c>
      <c r="K97" s="220">
        <v>273</v>
      </c>
      <c r="L97" s="220">
        <v>279.5</v>
      </c>
      <c r="M97" s="220">
        <v>282.7</v>
      </c>
      <c r="N97" s="220">
        <v>285.60000000000002</v>
      </c>
      <c r="O97" s="220">
        <v>315.8</v>
      </c>
      <c r="P97" s="220">
        <v>278.7</v>
      </c>
      <c r="Q97" s="220">
        <v>265.77999999999997</v>
      </c>
      <c r="R97" s="220"/>
      <c r="S97" s="220"/>
      <c r="T97" s="220"/>
      <c r="U97" s="219">
        <f t="shared" si="6"/>
        <v>264.93057285747631</v>
      </c>
    </row>
    <row r="98" spans="1:21" x14ac:dyDescent="0.25">
      <c r="A98" s="2">
        <v>37196</v>
      </c>
      <c r="B98">
        <f t="shared" si="4"/>
        <v>2001</v>
      </c>
      <c r="C98">
        <f t="shared" si="5"/>
        <v>11</v>
      </c>
      <c r="D98" s="219">
        <v>245.21</v>
      </c>
      <c r="E98" s="220">
        <v>269</v>
      </c>
      <c r="F98" s="220">
        <v>267.10000000000002</v>
      </c>
      <c r="G98" s="220">
        <v>258.10000000000002</v>
      </c>
      <c r="H98" s="220">
        <v>250.4</v>
      </c>
      <c r="I98" s="220">
        <v>248.7</v>
      </c>
      <c r="J98" s="220">
        <v>244.1</v>
      </c>
      <c r="K98" s="220">
        <v>251.8</v>
      </c>
      <c r="L98" s="220">
        <v>258.10000000000002</v>
      </c>
      <c r="M98" s="220">
        <v>260.89999999999998</v>
      </c>
      <c r="N98" s="220">
        <v>358.1</v>
      </c>
      <c r="O98" s="220">
        <v>296</v>
      </c>
      <c r="P98" s="220">
        <v>257.89999999999998</v>
      </c>
      <c r="Q98" s="220">
        <v>245.21</v>
      </c>
      <c r="R98" s="220"/>
      <c r="S98" s="220"/>
      <c r="T98" s="220"/>
      <c r="U98" s="219">
        <f t="shared" si="6"/>
        <v>250.3232885767809</v>
      </c>
    </row>
    <row r="99" spans="1:21" x14ac:dyDescent="0.25">
      <c r="A99" s="2">
        <v>37226</v>
      </c>
      <c r="B99">
        <f t="shared" si="4"/>
        <v>2001</v>
      </c>
      <c r="C99">
        <f t="shared" si="5"/>
        <v>12</v>
      </c>
      <c r="D99" s="219">
        <v>229.58</v>
      </c>
      <c r="E99" s="220">
        <v>250.5</v>
      </c>
      <c r="F99" s="220">
        <v>249.1</v>
      </c>
      <c r="G99" s="220">
        <v>238.8</v>
      </c>
      <c r="H99" s="220">
        <v>232.5</v>
      </c>
      <c r="I99" s="220">
        <v>230.5</v>
      </c>
      <c r="J99" s="220">
        <v>226.6</v>
      </c>
      <c r="K99" s="220">
        <v>231.9</v>
      </c>
      <c r="L99" s="220">
        <v>239.9</v>
      </c>
      <c r="M99" s="220">
        <v>242.5</v>
      </c>
      <c r="N99" s="220">
        <v>245.9</v>
      </c>
      <c r="O99" s="220">
        <v>277.2</v>
      </c>
      <c r="P99" s="220">
        <v>239.2</v>
      </c>
      <c r="Q99" s="220">
        <v>229.58</v>
      </c>
      <c r="R99" s="220"/>
      <c r="S99" s="220"/>
      <c r="T99" s="220"/>
      <c r="U99" s="219">
        <f t="shared" si="6"/>
        <v>227.81970300446528</v>
      </c>
    </row>
    <row r="100" spans="1:21" x14ac:dyDescent="0.25">
      <c r="A100" s="2">
        <v>37257</v>
      </c>
      <c r="B100">
        <f t="shared" si="4"/>
        <v>2002</v>
      </c>
      <c r="C100">
        <f t="shared" si="5"/>
        <v>1</v>
      </c>
      <c r="D100" s="219">
        <v>229.58</v>
      </c>
      <c r="E100" s="220">
        <v>250.5</v>
      </c>
      <c r="F100" s="220">
        <v>249.1</v>
      </c>
      <c r="G100" s="220">
        <v>238.8</v>
      </c>
      <c r="H100" s="220">
        <v>232.5</v>
      </c>
      <c r="I100" s="220">
        <v>230.5</v>
      </c>
      <c r="J100" s="220">
        <v>226.9</v>
      </c>
      <c r="K100" s="220">
        <v>231</v>
      </c>
      <c r="L100" s="220">
        <v>239.7</v>
      </c>
      <c r="M100" s="220">
        <v>241.8</v>
      </c>
      <c r="N100" s="220">
        <v>239.4</v>
      </c>
      <c r="O100" s="220">
        <v>265</v>
      </c>
      <c r="P100" s="220">
        <v>236</v>
      </c>
      <c r="Q100" s="220">
        <v>229.58</v>
      </c>
      <c r="R100" s="220"/>
      <c r="S100" s="220"/>
      <c r="T100" s="220"/>
      <c r="U100" s="219">
        <f t="shared" si="6"/>
        <v>227.1442483652695</v>
      </c>
    </row>
    <row r="101" spans="1:21" x14ac:dyDescent="0.25">
      <c r="A101" s="2">
        <v>37288</v>
      </c>
      <c r="B101">
        <f t="shared" si="4"/>
        <v>2002</v>
      </c>
      <c r="C101">
        <f t="shared" si="5"/>
        <v>2</v>
      </c>
      <c r="D101" s="219">
        <v>222.12</v>
      </c>
      <c r="E101" s="220">
        <v>244.7</v>
      </c>
      <c r="F101" s="220">
        <v>243.5</v>
      </c>
      <c r="G101" s="220">
        <v>233.8</v>
      </c>
      <c r="H101" s="220">
        <v>226.3</v>
      </c>
      <c r="I101" s="220">
        <v>225</v>
      </c>
      <c r="J101" s="220">
        <v>221.3</v>
      </c>
      <c r="K101" s="220">
        <v>225.6</v>
      </c>
      <c r="L101" s="220">
        <v>233.6</v>
      </c>
      <c r="M101" s="220">
        <v>233.4</v>
      </c>
      <c r="N101" s="220">
        <v>241.7</v>
      </c>
      <c r="O101" s="220">
        <v>259</v>
      </c>
      <c r="P101" s="220">
        <v>233.5</v>
      </c>
      <c r="Q101" s="220">
        <v>222.12</v>
      </c>
      <c r="R101" s="220"/>
      <c r="S101" s="220"/>
      <c r="T101" s="220"/>
      <c r="U101" s="219">
        <f t="shared" si="6"/>
        <v>221.8231816898051</v>
      </c>
    </row>
    <row r="102" spans="1:21" x14ac:dyDescent="0.25">
      <c r="A102" s="2">
        <v>37316</v>
      </c>
      <c r="B102">
        <f t="shared" si="4"/>
        <v>2002</v>
      </c>
      <c r="C102">
        <f t="shared" si="5"/>
        <v>3</v>
      </c>
      <c r="D102" s="219">
        <v>221.63</v>
      </c>
      <c r="E102" s="220">
        <v>243.5</v>
      </c>
      <c r="F102" s="220">
        <v>243.6</v>
      </c>
      <c r="G102" s="220">
        <v>234.1</v>
      </c>
      <c r="H102" s="220">
        <v>226.7</v>
      </c>
      <c r="I102" s="220">
        <v>226.2</v>
      </c>
      <c r="J102" s="220">
        <v>219.9</v>
      </c>
      <c r="K102" s="220">
        <v>226.3</v>
      </c>
      <c r="L102" s="220">
        <v>239.7</v>
      </c>
      <c r="M102" s="220">
        <v>235.4</v>
      </c>
      <c r="N102" s="220">
        <v>239.7</v>
      </c>
      <c r="O102" s="220">
        <v>260</v>
      </c>
      <c r="P102" s="220">
        <v>233.9</v>
      </c>
      <c r="Q102" s="220">
        <v>221.63</v>
      </c>
      <c r="R102" s="220"/>
      <c r="S102" s="220"/>
      <c r="T102" s="220"/>
      <c r="U102" s="219">
        <f t="shared" si="6"/>
        <v>222.42076958490503</v>
      </c>
    </row>
    <row r="103" spans="1:21" x14ac:dyDescent="0.25">
      <c r="A103" s="2">
        <v>37347</v>
      </c>
      <c r="B103">
        <f t="shared" si="4"/>
        <v>2002</v>
      </c>
      <c r="C103">
        <f t="shared" si="5"/>
        <v>4</v>
      </c>
      <c r="D103" s="219">
        <v>237.5</v>
      </c>
      <c r="E103" s="220">
        <v>257.2</v>
      </c>
      <c r="F103" s="220">
        <v>259.39999999999998</v>
      </c>
      <c r="G103" s="220">
        <v>247.7</v>
      </c>
      <c r="H103" s="220">
        <v>239.6</v>
      </c>
      <c r="I103" s="220">
        <v>242.7</v>
      </c>
      <c r="J103" s="220">
        <v>236.3</v>
      </c>
      <c r="K103" s="220">
        <v>244.5</v>
      </c>
      <c r="L103" s="220">
        <v>245.8</v>
      </c>
      <c r="M103" s="220">
        <v>251.4</v>
      </c>
      <c r="N103" s="220">
        <v>256.5</v>
      </c>
      <c r="O103" s="220">
        <v>276.3</v>
      </c>
      <c r="P103" s="220">
        <v>250</v>
      </c>
      <c r="Q103" s="220">
        <v>237.5</v>
      </c>
      <c r="R103" s="220"/>
      <c r="S103" s="220"/>
      <c r="T103" s="220"/>
      <c r="U103" s="219">
        <f t="shared" si="6"/>
        <v>236.37064726407144</v>
      </c>
    </row>
    <row r="104" spans="1:21" x14ac:dyDescent="0.25">
      <c r="A104" s="2">
        <v>37377</v>
      </c>
      <c r="B104">
        <f t="shared" si="4"/>
        <v>2002</v>
      </c>
      <c r="C104">
        <f t="shared" si="5"/>
        <v>5</v>
      </c>
      <c r="D104" s="219">
        <v>233.89</v>
      </c>
      <c r="E104" s="220">
        <v>255.5</v>
      </c>
      <c r="F104" s="220">
        <v>256.60000000000002</v>
      </c>
      <c r="G104" s="220">
        <v>246.6</v>
      </c>
      <c r="H104" s="220">
        <v>233.5</v>
      </c>
      <c r="I104" s="220">
        <v>241</v>
      </c>
      <c r="J104" s="220">
        <v>233.4</v>
      </c>
      <c r="K104" s="220">
        <v>242.1</v>
      </c>
      <c r="L104" s="220">
        <v>243.5</v>
      </c>
      <c r="M104" s="220">
        <v>249.5</v>
      </c>
      <c r="N104" s="220">
        <v>254.6</v>
      </c>
      <c r="O104" s="220">
        <v>274.5</v>
      </c>
      <c r="P104" s="220">
        <v>245</v>
      </c>
      <c r="Q104" s="220">
        <v>233.89</v>
      </c>
      <c r="R104" s="220"/>
      <c r="S104" s="220"/>
      <c r="T104" s="220"/>
      <c r="U104" s="219">
        <f t="shared" si="6"/>
        <v>233.77111137973475</v>
      </c>
    </row>
    <row r="105" spans="1:21" x14ac:dyDescent="0.25">
      <c r="A105" s="2">
        <v>37408</v>
      </c>
      <c r="B105">
        <f t="shared" si="4"/>
        <v>2002</v>
      </c>
      <c r="C105">
        <f t="shared" si="5"/>
        <v>6</v>
      </c>
      <c r="D105" s="219">
        <v>227.72</v>
      </c>
      <c r="E105" s="220">
        <v>260.5</v>
      </c>
      <c r="F105" s="220">
        <v>265.2</v>
      </c>
      <c r="G105" s="220">
        <v>254.7</v>
      </c>
      <c r="H105" s="220">
        <v>243.4</v>
      </c>
      <c r="I105" s="220">
        <v>248.3</v>
      </c>
      <c r="J105" s="220">
        <v>237.9</v>
      </c>
      <c r="K105" s="220">
        <v>248.2</v>
      </c>
      <c r="L105" s="220">
        <v>250.4</v>
      </c>
      <c r="M105" s="220">
        <v>254.7</v>
      </c>
      <c r="N105" s="220">
        <v>258.89999999999998</v>
      </c>
      <c r="O105" s="220">
        <v>283.7</v>
      </c>
      <c r="P105" s="220">
        <v>241.8</v>
      </c>
      <c r="Q105" s="220">
        <v>227.72</v>
      </c>
      <c r="R105" s="220"/>
      <c r="S105" s="220"/>
      <c r="T105" s="220"/>
      <c r="U105" s="219">
        <f t="shared" si="6"/>
        <v>237.79409002901417</v>
      </c>
    </row>
    <row r="106" spans="1:21" x14ac:dyDescent="0.25">
      <c r="A106" s="2">
        <v>37438</v>
      </c>
      <c r="B106">
        <f t="shared" si="4"/>
        <v>2002</v>
      </c>
      <c r="C106">
        <f t="shared" si="5"/>
        <v>7</v>
      </c>
      <c r="D106" s="219">
        <v>244.28</v>
      </c>
      <c r="E106" s="220">
        <v>263.10000000000002</v>
      </c>
      <c r="F106" s="220">
        <v>262.2</v>
      </c>
      <c r="G106" s="220">
        <v>257.39999999999998</v>
      </c>
      <c r="H106" s="220">
        <v>247.8</v>
      </c>
      <c r="I106" s="220">
        <v>249.5</v>
      </c>
      <c r="J106" s="220">
        <v>241.3</v>
      </c>
      <c r="K106" s="220">
        <v>248.2</v>
      </c>
      <c r="L106" s="220">
        <v>250.1</v>
      </c>
      <c r="M106" s="220">
        <v>258.10000000000002</v>
      </c>
      <c r="N106" s="220">
        <v>265.60000000000002</v>
      </c>
      <c r="O106" s="220">
        <v>283.2</v>
      </c>
      <c r="P106" s="220">
        <v>247.5</v>
      </c>
      <c r="Q106" s="220">
        <v>244.28</v>
      </c>
      <c r="R106" s="220"/>
      <c r="S106" s="220"/>
      <c r="T106" s="220"/>
      <c r="U106" s="219">
        <f t="shared" si="6"/>
        <v>241.75566494478699</v>
      </c>
    </row>
    <row r="107" spans="1:21" x14ac:dyDescent="0.25">
      <c r="A107" s="2">
        <v>37469</v>
      </c>
      <c r="B107">
        <f t="shared" si="4"/>
        <v>2002</v>
      </c>
      <c r="C107">
        <f t="shared" si="5"/>
        <v>8</v>
      </c>
      <c r="D107" s="219">
        <v>258.60000000000002</v>
      </c>
      <c r="E107" s="220">
        <v>274.3</v>
      </c>
      <c r="F107" s="220">
        <v>284.60000000000002</v>
      </c>
      <c r="G107" s="220">
        <v>276.8</v>
      </c>
      <c r="H107" s="220">
        <v>263</v>
      </c>
      <c r="I107" s="220">
        <v>267.2</v>
      </c>
      <c r="J107" s="220">
        <v>260.60000000000002</v>
      </c>
      <c r="K107" s="220">
        <v>261.7</v>
      </c>
      <c r="L107" s="220">
        <v>266.5</v>
      </c>
      <c r="M107" s="220">
        <v>271.8</v>
      </c>
      <c r="N107" s="220">
        <v>278.7</v>
      </c>
      <c r="O107" s="220">
        <v>300.3</v>
      </c>
      <c r="P107" s="220">
        <v>261</v>
      </c>
      <c r="Q107" s="220">
        <v>258.60000000000002</v>
      </c>
      <c r="R107" s="220"/>
      <c r="S107" s="220"/>
      <c r="T107" s="220"/>
      <c r="U107" s="219">
        <f t="shared" si="6"/>
        <v>257.85890848503573</v>
      </c>
    </row>
    <row r="108" spans="1:21" x14ac:dyDescent="0.25">
      <c r="A108" s="2">
        <v>37500</v>
      </c>
      <c r="B108">
        <f t="shared" si="4"/>
        <v>2002</v>
      </c>
      <c r="C108">
        <f t="shared" si="5"/>
        <v>9</v>
      </c>
      <c r="D108" s="219">
        <v>272.89999999999998</v>
      </c>
      <c r="E108" s="220">
        <v>288.5</v>
      </c>
      <c r="F108" s="220">
        <v>291.2</v>
      </c>
      <c r="G108" s="220">
        <v>290.5</v>
      </c>
      <c r="H108" s="220">
        <v>275.3</v>
      </c>
      <c r="I108" s="220">
        <v>279.5</v>
      </c>
      <c r="J108" s="220">
        <v>271.89999999999998</v>
      </c>
      <c r="K108" s="220">
        <v>275.3</v>
      </c>
      <c r="L108" s="220">
        <v>278.5</v>
      </c>
      <c r="M108" s="220">
        <v>287.10000000000002</v>
      </c>
      <c r="N108" s="220">
        <v>291.89999999999998</v>
      </c>
      <c r="O108" s="220">
        <v>312.3</v>
      </c>
      <c r="P108" s="220">
        <v>275</v>
      </c>
      <c r="Q108" s="220">
        <v>272.89999999999998</v>
      </c>
      <c r="R108" s="220"/>
      <c r="S108" s="220"/>
      <c r="T108" s="220"/>
      <c r="U108" s="219">
        <f t="shared" si="6"/>
        <v>269.14778769422878</v>
      </c>
    </row>
    <row r="109" spans="1:21" x14ac:dyDescent="0.25">
      <c r="A109" s="2">
        <v>37530</v>
      </c>
      <c r="B109">
        <f t="shared" si="4"/>
        <v>2002</v>
      </c>
      <c r="C109">
        <f t="shared" si="5"/>
        <v>10</v>
      </c>
      <c r="D109" s="219">
        <v>290.02999999999997</v>
      </c>
      <c r="E109" s="220">
        <v>305.60000000000002</v>
      </c>
      <c r="F109" s="220">
        <v>314.7</v>
      </c>
      <c r="G109" s="220">
        <v>306.60000000000002</v>
      </c>
      <c r="H109" s="220">
        <v>292.5</v>
      </c>
      <c r="I109" s="220">
        <v>297.5</v>
      </c>
      <c r="J109" s="220">
        <v>289.89999999999998</v>
      </c>
      <c r="K109" s="220">
        <v>292.3</v>
      </c>
      <c r="L109" s="220">
        <v>295.39999999999998</v>
      </c>
      <c r="M109" s="220">
        <v>302.39999999999998</v>
      </c>
      <c r="N109" s="220">
        <v>308.8</v>
      </c>
      <c r="O109" s="220">
        <v>329.6</v>
      </c>
      <c r="P109" s="220">
        <v>293.10000000000002</v>
      </c>
      <c r="Q109" s="220">
        <v>290.02999999999997</v>
      </c>
      <c r="R109" s="220"/>
      <c r="S109" s="220"/>
      <c r="T109" s="220"/>
      <c r="U109" s="219">
        <f t="shared" si="6"/>
        <v>286.74046233982028</v>
      </c>
    </row>
    <row r="110" spans="1:21" x14ac:dyDescent="0.25">
      <c r="A110" s="2">
        <v>37561</v>
      </c>
      <c r="B110">
        <f t="shared" si="4"/>
        <v>2002</v>
      </c>
      <c r="C110">
        <f t="shared" si="5"/>
        <v>11</v>
      </c>
      <c r="D110" s="219">
        <v>285.2</v>
      </c>
      <c r="E110" s="220">
        <v>300.60000000000002</v>
      </c>
      <c r="F110" s="220">
        <v>310.2</v>
      </c>
      <c r="G110" s="220">
        <v>303.89999999999998</v>
      </c>
      <c r="H110" s="220">
        <v>288.39999999999998</v>
      </c>
      <c r="I110" s="220">
        <v>294.10000000000002</v>
      </c>
      <c r="J110" s="220">
        <v>287</v>
      </c>
      <c r="K110" s="220">
        <v>291.2</v>
      </c>
      <c r="L110" s="220">
        <v>289.60000000000002</v>
      </c>
      <c r="M110" s="220">
        <v>297.89999999999998</v>
      </c>
      <c r="N110" s="220">
        <v>301.89999999999998</v>
      </c>
      <c r="O110" s="220">
        <v>326.39999999999998</v>
      </c>
      <c r="P110" s="220">
        <v>289.89999999999998</v>
      </c>
      <c r="Q110" s="220">
        <v>285.2</v>
      </c>
      <c r="R110" s="220"/>
      <c r="S110" s="220"/>
      <c r="T110" s="220"/>
      <c r="U110" s="219">
        <f t="shared" si="6"/>
        <v>282.56097203214199</v>
      </c>
    </row>
    <row r="111" spans="1:21" x14ac:dyDescent="0.25">
      <c r="A111" s="2">
        <v>37591</v>
      </c>
      <c r="B111">
        <f t="shared" si="4"/>
        <v>2002</v>
      </c>
      <c r="C111">
        <f t="shared" si="5"/>
        <v>12</v>
      </c>
      <c r="D111" s="219">
        <v>274.08999999999997</v>
      </c>
      <c r="E111" s="220">
        <v>277.8</v>
      </c>
      <c r="F111" s="220">
        <v>282.60000000000002</v>
      </c>
      <c r="G111" s="220">
        <v>277.39999999999998</v>
      </c>
      <c r="H111" s="220">
        <v>267.2</v>
      </c>
      <c r="I111" s="220">
        <v>268.2</v>
      </c>
      <c r="J111" s="220">
        <v>262.10000000000002</v>
      </c>
      <c r="K111" s="220">
        <v>267.5</v>
      </c>
      <c r="L111" s="220">
        <v>270.89999999999998</v>
      </c>
      <c r="M111" s="220">
        <v>272.7</v>
      </c>
      <c r="N111" s="220">
        <v>291.10000000000002</v>
      </c>
      <c r="O111" s="220">
        <v>296.39999999999998</v>
      </c>
      <c r="P111" s="220">
        <v>264.5</v>
      </c>
      <c r="Q111" s="220">
        <v>274.08999999999997</v>
      </c>
      <c r="R111" s="220"/>
      <c r="S111" s="220"/>
      <c r="T111" s="220"/>
      <c r="U111" s="219">
        <f t="shared" si="6"/>
        <v>262.57639095798186</v>
      </c>
    </row>
    <row r="112" spans="1:21" x14ac:dyDescent="0.25">
      <c r="A112" s="2">
        <v>37622</v>
      </c>
      <c r="B112">
        <f t="shared" si="4"/>
        <v>2003</v>
      </c>
      <c r="C112">
        <f t="shared" si="5"/>
        <v>1</v>
      </c>
      <c r="D112" s="219">
        <v>300.60000000000002</v>
      </c>
      <c r="E112" s="220">
        <v>305.8</v>
      </c>
      <c r="F112" s="220">
        <v>313.2</v>
      </c>
      <c r="G112" s="220">
        <v>309.39999999999998</v>
      </c>
      <c r="H112" s="220">
        <v>293.8</v>
      </c>
      <c r="I112" s="220">
        <v>298.89999999999998</v>
      </c>
      <c r="J112" s="220">
        <v>290.10000000000002</v>
      </c>
      <c r="K112" s="220">
        <v>294.10000000000002</v>
      </c>
      <c r="L112" s="220">
        <v>294.10000000000002</v>
      </c>
      <c r="M112" s="220">
        <v>301.7</v>
      </c>
      <c r="N112" s="220">
        <v>308.5</v>
      </c>
      <c r="O112" s="220">
        <v>328.5</v>
      </c>
      <c r="P112" s="220">
        <v>294.3</v>
      </c>
      <c r="Q112" s="220">
        <v>300.60000000000002</v>
      </c>
      <c r="R112" s="220"/>
      <c r="S112" s="220"/>
      <c r="T112" s="220"/>
      <c r="U112" s="219">
        <f t="shared" si="6"/>
        <v>288.82915576119825</v>
      </c>
    </row>
    <row r="113" spans="1:21" x14ac:dyDescent="0.25">
      <c r="A113" s="2">
        <v>37653</v>
      </c>
      <c r="B113">
        <f t="shared" si="4"/>
        <v>2003</v>
      </c>
      <c r="C113">
        <f t="shared" si="5"/>
        <v>2</v>
      </c>
      <c r="D113" s="219">
        <v>324.64999999999998</v>
      </c>
      <c r="E113" s="220">
        <v>330.1</v>
      </c>
      <c r="F113" s="220">
        <v>336.3</v>
      </c>
      <c r="G113" s="220">
        <v>327.60000000000002</v>
      </c>
      <c r="H113" s="220">
        <v>322.39999999999998</v>
      </c>
      <c r="I113" s="220">
        <v>322.3</v>
      </c>
      <c r="J113" s="220">
        <v>315.2</v>
      </c>
      <c r="K113" s="220">
        <v>320.39999999999998</v>
      </c>
      <c r="L113" s="220">
        <v>319.60000000000002</v>
      </c>
      <c r="M113" s="220">
        <v>323.7</v>
      </c>
      <c r="N113" s="220">
        <v>342.2</v>
      </c>
      <c r="O113" s="220">
        <v>353.9</v>
      </c>
      <c r="P113" s="220">
        <v>318.5</v>
      </c>
      <c r="Q113" s="220">
        <v>324.64999999999998</v>
      </c>
      <c r="R113" s="220"/>
      <c r="S113" s="220"/>
      <c r="T113" s="220"/>
      <c r="U113" s="219">
        <f t="shared" si="6"/>
        <v>312.18326883930797</v>
      </c>
    </row>
    <row r="114" spans="1:21" x14ac:dyDescent="0.25">
      <c r="A114" s="2">
        <v>37681</v>
      </c>
      <c r="B114">
        <f t="shared" si="4"/>
        <v>2003</v>
      </c>
      <c r="C114">
        <f t="shared" si="5"/>
        <v>3</v>
      </c>
      <c r="D114" s="219">
        <v>371.9</v>
      </c>
      <c r="E114" s="220">
        <v>376.4</v>
      </c>
      <c r="F114" s="220">
        <v>389.9</v>
      </c>
      <c r="G114" s="220">
        <v>378.7</v>
      </c>
      <c r="H114" s="220">
        <v>372</v>
      </c>
      <c r="I114" s="220">
        <v>372.9</v>
      </c>
      <c r="J114" s="220">
        <v>366.3</v>
      </c>
      <c r="K114" s="220">
        <v>370.3</v>
      </c>
      <c r="L114" s="220">
        <v>370.3</v>
      </c>
      <c r="M114" s="220">
        <v>373.2</v>
      </c>
      <c r="N114" s="220">
        <v>381.6</v>
      </c>
      <c r="O114" s="220">
        <v>399</v>
      </c>
      <c r="P114" s="220">
        <v>364.9</v>
      </c>
      <c r="Q114" s="220">
        <v>371.9</v>
      </c>
      <c r="R114" s="220"/>
      <c r="S114" s="220"/>
      <c r="T114" s="220"/>
      <c r="U114" s="219">
        <f t="shared" si="6"/>
        <v>359.29730517850953</v>
      </c>
    </row>
    <row r="115" spans="1:21" x14ac:dyDescent="0.25">
      <c r="A115" s="2">
        <v>37712</v>
      </c>
      <c r="B115">
        <f t="shared" si="4"/>
        <v>2003</v>
      </c>
      <c r="C115">
        <f t="shared" si="5"/>
        <v>4</v>
      </c>
      <c r="D115" s="219">
        <v>304.05</v>
      </c>
      <c r="E115" s="220">
        <v>291.10000000000002</v>
      </c>
      <c r="F115" s="220">
        <v>322.39999999999998</v>
      </c>
      <c r="G115" s="220">
        <v>315.8</v>
      </c>
      <c r="H115" s="220">
        <v>306.39999999999998</v>
      </c>
      <c r="I115" s="220">
        <v>306.39999999999998</v>
      </c>
      <c r="J115" s="220">
        <v>298.3</v>
      </c>
      <c r="K115" s="220">
        <v>304.10000000000002</v>
      </c>
      <c r="L115" s="220">
        <v>304.7</v>
      </c>
      <c r="M115" s="220">
        <v>310</v>
      </c>
      <c r="N115" s="220">
        <v>312.5</v>
      </c>
      <c r="O115" s="220">
        <v>333.7</v>
      </c>
      <c r="P115" s="220">
        <v>300.3</v>
      </c>
      <c r="Q115" s="220">
        <v>304.05</v>
      </c>
      <c r="R115" s="220"/>
      <c r="S115" s="220"/>
      <c r="T115" s="220"/>
      <c r="U115" s="219">
        <f t="shared" si="6"/>
        <v>294.8770728926898</v>
      </c>
    </row>
    <row r="116" spans="1:21" x14ac:dyDescent="0.25">
      <c r="A116" s="2">
        <v>37742</v>
      </c>
      <c r="B116">
        <f t="shared" si="4"/>
        <v>2003</v>
      </c>
      <c r="C116">
        <f t="shared" si="5"/>
        <v>5</v>
      </c>
      <c r="D116" s="219">
        <v>285.04000000000002</v>
      </c>
      <c r="E116" s="220">
        <v>278.89999999999998</v>
      </c>
      <c r="F116" s="220">
        <v>305.7</v>
      </c>
      <c r="G116" s="220">
        <v>300.3</v>
      </c>
      <c r="H116" s="220">
        <v>289.8</v>
      </c>
      <c r="I116" s="220">
        <v>289.8</v>
      </c>
      <c r="J116" s="220">
        <v>290.39999999999998</v>
      </c>
      <c r="K116" s="220">
        <v>292.2</v>
      </c>
      <c r="L116" s="220">
        <v>289.10000000000002</v>
      </c>
      <c r="M116" s="220">
        <v>293.89999999999998</v>
      </c>
      <c r="N116" s="220">
        <v>293.8</v>
      </c>
      <c r="O116" s="220">
        <v>321.89999999999998</v>
      </c>
      <c r="P116" s="220">
        <v>286.8</v>
      </c>
      <c r="Q116" s="220">
        <v>285.04000000000002</v>
      </c>
      <c r="R116" s="220"/>
      <c r="S116" s="220"/>
      <c r="T116" s="220"/>
      <c r="U116" s="219">
        <f t="shared" si="6"/>
        <v>279.46600045785965</v>
      </c>
    </row>
    <row r="117" spans="1:21" x14ac:dyDescent="0.25">
      <c r="A117" s="2">
        <v>37773</v>
      </c>
      <c r="B117">
        <f t="shared" si="4"/>
        <v>2003</v>
      </c>
      <c r="C117">
        <f t="shared" si="5"/>
        <v>6</v>
      </c>
      <c r="D117" s="219">
        <v>285.95999999999998</v>
      </c>
      <c r="E117" s="220">
        <v>278</v>
      </c>
      <c r="F117" s="220">
        <v>304</v>
      </c>
      <c r="G117" s="220">
        <v>297</v>
      </c>
      <c r="H117" s="220">
        <v>288.5</v>
      </c>
      <c r="I117" s="220">
        <v>287.5</v>
      </c>
      <c r="J117" s="220">
        <v>285.7</v>
      </c>
      <c r="K117" s="220">
        <v>286.10000000000002</v>
      </c>
      <c r="L117" s="220">
        <v>287.3</v>
      </c>
      <c r="M117" s="220">
        <v>289.3</v>
      </c>
      <c r="N117" s="220">
        <v>288.3</v>
      </c>
      <c r="O117" s="220">
        <v>315</v>
      </c>
      <c r="P117" s="220">
        <v>281</v>
      </c>
      <c r="Q117" s="220">
        <v>285.95999999999998</v>
      </c>
      <c r="R117" s="220"/>
      <c r="S117" s="220"/>
      <c r="T117" s="220"/>
      <c r="U117" s="219">
        <f t="shared" si="6"/>
        <v>277.50593793075342</v>
      </c>
    </row>
    <row r="118" spans="1:21" x14ac:dyDescent="0.25">
      <c r="A118" s="2">
        <v>37803</v>
      </c>
      <c r="B118">
        <f t="shared" si="4"/>
        <v>2003</v>
      </c>
      <c r="C118">
        <f t="shared" si="5"/>
        <v>7</v>
      </c>
      <c r="D118" s="219">
        <v>282.81</v>
      </c>
      <c r="E118" s="220">
        <v>276.8</v>
      </c>
      <c r="F118" s="220">
        <v>302.60000000000002</v>
      </c>
      <c r="G118" s="220">
        <v>295.7</v>
      </c>
      <c r="H118" s="220">
        <v>287.39999999999998</v>
      </c>
      <c r="I118" s="220">
        <v>286.3</v>
      </c>
      <c r="J118" s="220">
        <v>285.10000000000002</v>
      </c>
      <c r="K118" s="220">
        <v>285.10000000000002</v>
      </c>
      <c r="L118" s="220">
        <v>287</v>
      </c>
      <c r="M118" s="220">
        <v>288.7</v>
      </c>
      <c r="N118" s="220">
        <v>289.3</v>
      </c>
      <c r="O118" s="220">
        <v>314</v>
      </c>
      <c r="P118" s="220">
        <v>278.89999999999998</v>
      </c>
      <c r="Q118" s="220">
        <v>282.81</v>
      </c>
      <c r="R118" s="220"/>
      <c r="S118" s="220"/>
      <c r="T118" s="220"/>
      <c r="U118" s="219">
        <f t="shared" si="6"/>
        <v>276.19370977380743</v>
      </c>
    </row>
    <row r="119" spans="1:21" x14ac:dyDescent="0.25">
      <c r="A119" s="2">
        <v>37834</v>
      </c>
      <c r="B119">
        <f t="shared" si="4"/>
        <v>2003</v>
      </c>
      <c r="C119">
        <f t="shared" si="5"/>
        <v>8</v>
      </c>
      <c r="D119" s="219">
        <v>296.14</v>
      </c>
      <c r="E119" s="220">
        <v>290.8</v>
      </c>
      <c r="F119" s="220">
        <v>316.60000000000002</v>
      </c>
      <c r="G119" s="220">
        <v>307.5</v>
      </c>
      <c r="H119" s="220">
        <v>301.2</v>
      </c>
      <c r="I119" s="220">
        <v>304.3</v>
      </c>
      <c r="J119" s="220">
        <v>297.7</v>
      </c>
      <c r="K119" s="220">
        <v>302.89999999999998</v>
      </c>
      <c r="L119" s="220">
        <v>301</v>
      </c>
      <c r="M119" s="220">
        <v>307</v>
      </c>
      <c r="N119" s="220">
        <v>303.89999999999998</v>
      </c>
      <c r="O119" s="220">
        <v>332.5</v>
      </c>
      <c r="P119" s="220">
        <v>296.7</v>
      </c>
      <c r="Q119" s="220">
        <v>296.14</v>
      </c>
      <c r="R119" s="220"/>
      <c r="S119" s="220"/>
      <c r="T119" s="220"/>
      <c r="U119" s="219">
        <f t="shared" si="6"/>
        <v>290.0173960454697</v>
      </c>
    </row>
    <row r="120" spans="1:21" x14ac:dyDescent="0.25">
      <c r="A120" s="2">
        <v>37865</v>
      </c>
      <c r="B120">
        <f t="shared" si="4"/>
        <v>2003</v>
      </c>
      <c r="C120">
        <f t="shared" si="5"/>
        <v>9</v>
      </c>
      <c r="D120" s="219">
        <v>302.97000000000003</v>
      </c>
      <c r="E120" s="220">
        <v>296.39999999999998</v>
      </c>
      <c r="F120" s="220">
        <v>322.8</v>
      </c>
      <c r="G120" s="220">
        <v>308.3</v>
      </c>
      <c r="H120" s="220">
        <v>306.5</v>
      </c>
      <c r="I120" s="220">
        <v>305.8</v>
      </c>
      <c r="J120" s="220">
        <v>304.3</v>
      </c>
      <c r="K120" s="220">
        <v>305.2</v>
      </c>
      <c r="L120" s="220">
        <v>306.10000000000002</v>
      </c>
      <c r="M120" s="220">
        <v>309.3</v>
      </c>
      <c r="N120" s="220">
        <v>311.89999999999998</v>
      </c>
      <c r="O120" s="220">
        <v>334.4</v>
      </c>
      <c r="P120" s="220">
        <v>298.60000000000002</v>
      </c>
      <c r="Q120" s="220">
        <v>302.97000000000003</v>
      </c>
      <c r="R120" s="220"/>
      <c r="S120" s="220"/>
      <c r="T120" s="220"/>
      <c r="U120" s="219">
        <f t="shared" si="6"/>
        <v>294.82010086920616</v>
      </c>
    </row>
    <row r="121" spans="1:21" x14ac:dyDescent="0.25">
      <c r="A121" s="2">
        <v>37895</v>
      </c>
      <c r="B121">
        <f t="shared" si="4"/>
        <v>2003</v>
      </c>
      <c r="C121">
        <f t="shared" si="5"/>
        <v>10</v>
      </c>
      <c r="D121" s="219">
        <v>270.38</v>
      </c>
      <c r="E121" s="220">
        <v>266</v>
      </c>
      <c r="F121" s="220">
        <v>288.3</v>
      </c>
      <c r="G121" s="220">
        <v>276.7</v>
      </c>
      <c r="H121" s="220">
        <v>272.39999999999998</v>
      </c>
      <c r="I121" s="220">
        <v>271.39999999999998</v>
      </c>
      <c r="J121" s="220">
        <v>269.3</v>
      </c>
      <c r="K121" s="220">
        <v>270.60000000000002</v>
      </c>
      <c r="L121" s="220">
        <v>271.39999999999998</v>
      </c>
      <c r="M121" s="220">
        <v>276.3</v>
      </c>
      <c r="N121" s="220">
        <v>277.2</v>
      </c>
      <c r="O121" s="220">
        <v>299.89999999999998</v>
      </c>
      <c r="P121" s="220">
        <v>264.3</v>
      </c>
      <c r="Q121" s="220">
        <v>270.38</v>
      </c>
      <c r="R121" s="220"/>
      <c r="S121" s="220"/>
      <c r="T121" s="220"/>
      <c r="U121" s="219">
        <f t="shared" si="6"/>
        <v>262.71276865243459</v>
      </c>
    </row>
    <row r="122" spans="1:21" x14ac:dyDescent="0.25">
      <c r="A122" s="2">
        <v>37926</v>
      </c>
      <c r="B122">
        <f t="shared" si="4"/>
        <v>2003</v>
      </c>
      <c r="C122">
        <f t="shared" si="5"/>
        <v>11</v>
      </c>
      <c r="D122" s="219">
        <v>276</v>
      </c>
      <c r="E122" s="220">
        <v>273.5</v>
      </c>
      <c r="F122" s="220">
        <v>301.7</v>
      </c>
      <c r="G122" s="220">
        <v>290.10000000000002</v>
      </c>
      <c r="H122" s="220">
        <v>281.39999999999998</v>
      </c>
      <c r="I122" s="220">
        <v>285.3</v>
      </c>
      <c r="J122" s="220">
        <v>284.2</v>
      </c>
      <c r="K122" s="220">
        <v>283.60000000000002</v>
      </c>
      <c r="L122" s="220">
        <v>283.10000000000002</v>
      </c>
      <c r="M122" s="220">
        <v>291.3</v>
      </c>
      <c r="N122" s="220">
        <v>284.8</v>
      </c>
      <c r="O122" s="220">
        <v>315.89999999999998</v>
      </c>
      <c r="P122" s="220">
        <v>280.5</v>
      </c>
      <c r="Q122" s="220">
        <v>276</v>
      </c>
      <c r="R122" s="220"/>
      <c r="S122" s="220"/>
      <c r="T122" s="220"/>
      <c r="U122" s="219">
        <f t="shared" si="6"/>
        <v>273.13107084730945</v>
      </c>
    </row>
    <row r="123" spans="1:21" x14ac:dyDescent="0.25">
      <c r="A123" s="2">
        <v>37956</v>
      </c>
      <c r="B123">
        <f t="shared" si="4"/>
        <v>2003</v>
      </c>
      <c r="C123">
        <f t="shared" si="5"/>
        <v>12</v>
      </c>
      <c r="D123" s="219">
        <v>283.41000000000003</v>
      </c>
      <c r="E123" s="220">
        <v>276.10000000000002</v>
      </c>
      <c r="F123" s="220">
        <v>303.8</v>
      </c>
      <c r="G123" s="220">
        <v>291.10000000000002</v>
      </c>
      <c r="H123" s="220">
        <v>288</v>
      </c>
      <c r="I123" s="220">
        <v>285.5</v>
      </c>
      <c r="J123" s="220">
        <v>283.8</v>
      </c>
      <c r="K123" s="220">
        <v>284.89999999999998</v>
      </c>
      <c r="L123" s="220">
        <v>286.60000000000002</v>
      </c>
      <c r="M123" s="220">
        <v>291.3</v>
      </c>
      <c r="N123" s="220">
        <v>292.8</v>
      </c>
      <c r="O123" s="220">
        <v>315.8</v>
      </c>
      <c r="P123" s="220">
        <v>279.60000000000002</v>
      </c>
      <c r="Q123" s="220">
        <v>283.41000000000003</v>
      </c>
      <c r="R123" s="220"/>
      <c r="S123" s="220"/>
      <c r="T123" s="220"/>
      <c r="U123" s="219">
        <f t="shared" si="6"/>
        <v>276.42330435548337</v>
      </c>
    </row>
    <row r="124" spans="1:21" x14ac:dyDescent="0.25">
      <c r="A124" s="2">
        <v>37987</v>
      </c>
      <c r="B124">
        <f t="shared" si="4"/>
        <v>2004</v>
      </c>
      <c r="C124">
        <f t="shared" si="5"/>
        <v>1</v>
      </c>
      <c r="D124" s="219">
        <v>274.14</v>
      </c>
      <c r="E124" s="220">
        <v>270.3</v>
      </c>
      <c r="F124" s="220">
        <v>296.60000000000002</v>
      </c>
      <c r="G124" s="220">
        <v>284.7</v>
      </c>
      <c r="H124" s="220">
        <v>281.10000000000002</v>
      </c>
      <c r="I124" s="220">
        <v>279.39999999999998</v>
      </c>
      <c r="J124" s="220">
        <v>279.39999999999998</v>
      </c>
      <c r="K124" s="220">
        <v>279.60000000000002</v>
      </c>
      <c r="L124" s="220">
        <v>280.39999999999998</v>
      </c>
      <c r="M124" s="220">
        <v>281</v>
      </c>
      <c r="N124" s="220">
        <v>281.7</v>
      </c>
      <c r="O124" s="220">
        <v>310.5</v>
      </c>
      <c r="P124" s="220">
        <v>274.89999999999998</v>
      </c>
      <c r="Q124" s="220">
        <v>274.14</v>
      </c>
      <c r="R124" s="220"/>
      <c r="S124" s="220"/>
      <c r="T124" s="220"/>
      <c r="U124" s="219">
        <f t="shared" si="6"/>
        <v>269.40398109118848</v>
      </c>
    </row>
    <row r="125" spans="1:21" x14ac:dyDescent="0.25">
      <c r="A125" s="2">
        <v>38018</v>
      </c>
      <c r="B125">
        <f t="shared" si="4"/>
        <v>2004</v>
      </c>
      <c r="C125">
        <f t="shared" si="5"/>
        <v>2</v>
      </c>
      <c r="D125" s="219">
        <v>301.56</v>
      </c>
      <c r="E125" s="220">
        <v>275.89999999999998</v>
      </c>
      <c r="F125" s="220">
        <v>306.3</v>
      </c>
      <c r="G125" s="220">
        <v>310.60000000000002</v>
      </c>
      <c r="H125" s="220">
        <v>310.10000000000002</v>
      </c>
      <c r="I125" s="220">
        <v>306</v>
      </c>
      <c r="J125" s="220">
        <v>293.10000000000002</v>
      </c>
      <c r="K125" s="220">
        <v>290.60000000000002</v>
      </c>
      <c r="L125" s="220">
        <v>284.10000000000002</v>
      </c>
      <c r="M125" s="220">
        <v>301.89999999999998</v>
      </c>
      <c r="N125" s="220">
        <v>314.60000000000002</v>
      </c>
      <c r="O125" s="220">
        <v>334</v>
      </c>
      <c r="P125" s="220">
        <v>289.60000000000002</v>
      </c>
      <c r="Q125" s="220">
        <v>301.56</v>
      </c>
      <c r="R125" s="220"/>
      <c r="S125" s="220"/>
      <c r="T125" s="220"/>
      <c r="U125" s="219">
        <f t="shared" si="6"/>
        <v>286.91978831132644</v>
      </c>
    </row>
    <row r="126" spans="1:21" x14ac:dyDescent="0.25">
      <c r="A126" s="2">
        <v>38047</v>
      </c>
      <c r="B126">
        <f t="shared" si="4"/>
        <v>2004</v>
      </c>
      <c r="C126">
        <f t="shared" si="5"/>
        <v>3</v>
      </c>
      <c r="D126" s="219">
        <v>275.93</v>
      </c>
      <c r="E126" s="220">
        <v>274.60000000000002</v>
      </c>
      <c r="F126" s="220">
        <v>301.2</v>
      </c>
      <c r="G126" s="220">
        <v>283.39999999999998</v>
      </c>
      <c r="H126" s="220">
        <v>281.7</v>
      </c>
      <c r="I126" s="220">
        <v>281.7</v>
      </c>
      <c r="J126" s="220">
        <v>280.39999999999998</v>
      </c>
      <c r="K126" s="220">
        <v>277.60000000000002</v>
      </c>
      <c r="L126" s="220">
        <v>279.10000000000002</v>
      </c>
      <c r="M126" s="220">
        <v>287.3</v>
      </c>
      <c r="N126" s="220">
        <v>287.3</v>
      </c>
      <c r="O126" s="220">
        <v>312.10000000000002</v>
      </c>
      <c r="P126" s="220">
        <v>275.60000000000002</v>
      </c>
      <c r="Q126" s="220">
        <v>275.93</v>
      </c>
      <c r="R126" s="220"/>
      <c r="S126" s="220"/>
      <c r="T126" s="220"/>
      <c r="U126" s="219">
        <f t="shared" si="6"/>
        <v>271.41447541588434</v>
      </c>
    </row>
    <row r="127" spans="1:21" x14ac:dyDescent="0.25">
      <c r="A127" s="2">
        <v>38078</v>
      </c>
      <c r="B127">
        <f t="shared" si="4"/>
        <v>2004</v>
      </c>
      <c r="C127">
        <f t="shared" si="5"/>
        <v>4</v>
      </c>
      <c r="D127" s="219">
        <v>291.06</v>
      </c>
      <c r="E127" s="220">
        <v>291.39999999999998</v>
      </c>
      <c r="F127" s="220">
        <v>314.60000000000002</v>
      </c>
      <c r="G127" s="220">
        <v>293.8</v>
      </c>
      <c r="H127" s="220">
        <v>297.5</v>
      </c>
      <c r="I127" s="220">
        <v>295.10000000000002</v>
      </c>
      <c r="J127" s="220">
        <v>291.89999999999998</v>
      </c>
      <c r="K127" s="220">
        <v>296</v>
      </c>
      <c r="L127" s="220">
        <v>297.2</v>
      </c>
      <c r="M127" s="220">
        <v>299.3</v>
      </c>
      <c r="N127" s="220">
        <v>302.2</v>
      </c>
      <c r="O127" s="220">
        <v>327.2</v>
      </c>
      <c r="P127" s="220">
        <v>287.7</v>
      </c>
      <c r="Q127" s="220">
        <v>291.06</v>
      </c>
      <c r="R127" s="220"/>
      <c r="S127" s="220"/>
      <c r="T127" s="220"/>
      <c r="U127" s="219">
        <f t="shared" si="6"/>
        <v>285.32652255580734</v>
      </c>
    </row>
    <row r="128" spans="1:21" x14ac:dyDescent="0.25">
      <c r="A128" s="2">
        <v>38108</v>
      </c>
      <c r="B128">
        <f t="shared" si="4"/>
        <v>2004</v>
      </c>
      <c r="C128">
        <f t="shared" si="5"/>
        <v>5</v>
      </c>
      <c r="D128" s="219">
        <v>305.69</v>
      </c>
      <c r="E128" s="220">
        <v>302</v>
      </c>
      <c r="F128" s="220">
        <v>327.8</v>
      </c>
      <c r="G128" s="220">
        <v>303.5</v>
      </c>
      <c r="H128" s="220">
        <v>312.39999999999998</v>
      </c>
      <c r="I128" s="220">
        <v>310.60000000000002</v>
      </c>
      <c r="J128" s="220">
        <v>307.39999999999998</v>
      </c>
      <c r="K128" s="220">
        <v>277.10000000000002</v>
      </c>
      <c r="L128" s="220">
        <v>311.3</v>
      </c>
      <c r="M128" s="220">
        <v>311.89999999999998</v>
      </c>
      <c r="N128" s="220">
        <v>316.2</v>
      </c>
      <c r="O128" s="220">
        <v>339</v>
      </c>
      <c r="P128" s="220">
        <v>303.10000000000002</v>
      </c>
      <c r="Q128" s="220">
        <v>305.69</v>
      </c>
      <c r="R128" s="220"/>
      <c r="S128" s="220"/>
      <c r="T128" s="220"/>
      <c r="U128" s="219">
        <f t="shared" si="6"/>
        <v>296.86410853831495</v>
      </c>
    </row>
    <row r="129" spans="1:21" x14ac:dyDescent="0.25">
      <c r="A129" s="2">
        <v>38139</v>
      </c>
      <c r="B129">
        <f t="shared" si="4"/>
        <v>2004</v>
      </c>
      <c r="C129">
        <f t="shared" si="5"/>
        <v>6</v>
      </c>
      <c r="D129" s="219">
        <v>332</v>
      </c>
      <c r="E129" s="220">
        <v>329.2</v>
      </c>
      <c r="F129" s="220">
        <v>353.4</v>
      </c>
      <c r="G129" s="220">
        <v>327.60000000000002</v>
      </c>
      <c r="H129" s="220">
        <v>338.2</v>
      </c>
      <c r="I129" s="220">
        <v>335.8</v>
      </c>
      <c r="J129" s="220">
        <v>333.1</v>
      </c>
      <c r="K129" s="220">
        <v>309.5</v>
      </c>
      <c r="L129" s="220">
        <v>337.2</v>
      </c>
      <c r="M129" s="220">
        <v>339.3</v>
      </c>
      <c r="N129" s="220">
        <v>342.2</v>
      </c>
      <c r="O129" s="220">
        <v>364.9</v>
      </c>
      <c r="P129" s="220">
        <v>329.3</v>
      </c>
      <c r="Q129" s="220">
        <v>332</v>
      </c>
      <c r="R129" s="220"/>
      <c r="S129" s="220"/>
      <c r="T129" s="220"/>
      <c r="U129" s="219">
        <f t="shared" si="6"/>
        <v>321.80277898512423</v>
      </c>
    </row>
    <row r="130" spans="1:21" x14ac:dyDescent="0.25">
      <c r="A130" s="2">
        <v>38169</v>
      </c>
      <c r="B130">
        <f t="shared" si="4"/>
        <v>2004</v>
      </c>
      <c r="C130">
        <f t="shared" si="5"/>
        <v>7</v>
      </c>
      <c r="D130" s="219">
        <v>325.64999999999998</v>
      </c>
      <c r="E130" s="220">
        <v>324.2</v>
      </c>
      <c r="F130" s="220">
        <v>348.6</v>
      </c>
      <c r="G130" s="220">
        <v>321.60000000000002</v>
      </c>
      <c r="H130" s="220">
        <v>333.2</v>
      </c>
      <c r="I130" s="220">
        <v>330.8</v>
      </c>
      <c r="J130" s="220">
        <v>326.5</v>
      </c>
      <c r="K130" s="220">
        <v>318.10000000000002</v>
      </c>
      <c r="L130" s="220">
        <v>332.1</v>
      </c>
      <c r="M130" s="220">
        <v>333.7</v>
      </c>
      <c r="N130" s="220">
        <v>331.2</v>
      </c>
      <c r="O130" s="220">
        <v>358.8</v>
      </c>
      <c r="P130" s="220">
        <v>324.3</v>
      </c>
      <c r="Q130" s="220">
        <v>325.64999999999998</v>
      </c>
      <c r="R130" s="220"/>
      <c r="S130" s="220"/>
      <c r="T130" s="220"/>
      <c r="U130" s="219">
        <f t="shared" si="6"/>
        <v>316.92047456134719</v>
      </c>
    </row>
    <row r="131" spans="1:21" x14ac:dyDescent="0.25">
      <c r="A131" s="2">
        <v>38200</v>
      </c>
      <c r="B131">
        <f t="shared" si="4"/>
        <v>2004</v>
      </c>
      <c r="C131">
        <f t="shared" si="5"/>
        <v>8</v>
      </c>
      <c r="D131" s="219">
        <v>345.85</v>
      </c>
      <c r="E131" s="220">
        <v>335.4</v>
      </c>
      <c r="F131" s="220">
        <v>358.4</v>
      </c>
      <c r="G131" s="220">
        <v>331.1</v>
      </c>
      <c r="H131" s="220">
        <v>347.6</v>
      </c>
      <c r="I131" s="220">
        <v>341.9</v>
      </c>
      <c r="J131" s="220">
        <v>338.2</v>
      </c>
      <c r="K131" s="220">
        <v>333.5</v>
      </c>
      <c r="L131" s="220">
        <v>343.1</v>
      </c>
      <c r="M131" s="220">
        <v>345.5</v>
      </c>
      <c r="N131" s="220">
        <v>352.1</v>
      </c>
      <c r="O131" s="220">
        <v>368.4</v>
      </c>
      <c r="P131" s="220">
        <v>335.7</v>
      </c>
      <c r="Q131" s="220">
        <v>345.85</v>
      </c>
      <c r="R131" s="220"/>
      <c r="S131" s="220"/>
      <c r="T131" s="220"/>
      <c r="U131" s="219">
        <f t="shared" si="6"/>
        <v>329.90694890428426</v>
      </c>
    </row>
    <row r="132" spans="1:21" x14ac:dyDescent="0.25">
      <c r="A132" s="2">
        <v>38231</v>
      </c>
      <c r="B132">
        <f t="shared" si="4"/>
        <v>2004</v>
      </c>
      <c r="C132">
        <f t="shared" si="5"/>
        <v>9</v>
      </c>
      <c r="D132" s="219">
        <v>363.98</v>
      </c>
      <c r="E132" s="220">
        <v>361.2</v>
      </c>
      <c r="F132" s="220">
        <v>385.6</v>
      </c>
      <c r="G132" s="220">
        <v>361.3</v>
      </c>
      <c r="H132" s="220">
        <v>369.9</v>
      </c>
      <c r="I132" s="220">
        <v>368</v>
      </c>
      <c r="J132" s="220">
        <v>364</v>
      </c>
      <c r="K132" s="220">
        <v>362</v>
      </c>
      <c r="L132" s="220">
        <v>369.2</v>
      </c>
      <c r="M132" s="220">
        <v>371</v>
      </c>
      <c r="N132" s="220">
        <v>374.2</v>
      </c>
      <c r="O132" s="220">
        <v>396.2</v>
      </c>
      <c r="P132" s="220">
        <v>361.3</v>
      </c>
      <c r="Q132" s="220">
        <v>363.98</v>
      </c>
      <c r="R132" s="220"/>
      <c r="S132" s="220"/>
      <c r="T132" s="220"/>
      <c r="U132" s="219">
        <f t="shared" si="6"/>
        <v>353.33946655727129</v>
      </c>
    </row>
    <row r="133" spans="1:21" x14ac:dyDescent="0.25">
      <c r="A133" s="2">
        <v>38261</v>
      </c>
      <c r="B133">
        <f t="shared" ref="B133:B196" si="7">+YEAR(A133)</f>
        <v>2004</v>
      </c>
      <c r="C133">
        <f t="shared" ref="C133:C196" si="8">+MONTH(A133)</f>
        <v>10</v>
      </c>
      <c r="D133" s="219">
        <v>384.23</v>
      </c>
      <c r="E133" s="220">
        <v>361.3</v>
      </c>
      <c r="F133" s="220">
        <v>383.7</v>
      </c>
      <c r="G133" s="220">
        <v>366.1</v>
      </c>
      <c r="H133" s="220">
        <v>387.9</v>
      </c>
      <c r="I133" s="220">
        <v>365.3</v>
      </c>
      <c r="J133" s="220">
        <v>361.7</v>
      </c>
      <c r="K133" s="220">
        <v>360</v>
      </c>
      <c r="L133" s="220">
        <v>367.3</v>
      </c>
      <c r="M133" s="220">
        <v>369.1</v>
      </c>
      <c r="N133" s="220">
        <v>392.3</v>
      </c>
      <c r="O133" s="220">
        <v>414.2</v>
      </c>
      <c r="P133" s="220">
        <v>360.3</v>
      </c>
      <c r="Q133" s="220">
        <v>384.23</v>
      </c>
      <c r="R133" s="220"/>
      <c r="S133" s="220"/>
      <c r="T133" s="220"/>
      <c r="U133" s="219">
        <f t="shared" ref="U133:U196" si="9">+SUMPRODUCT(E133:T133,$E$2:$T$2)</f>
        <v>358.77007713612375</v>
      </c>
    </row>
    <row r="134" spans="1:21" x14ac:dyDescent="0.25">
      <c r="A134" s="2">
        <v>38292</v>
      </c>
      <c r="B134">
        <f t="shared" si="7"/>
        <v>2004</v>
      </c>
      <c r="C134">
        <f t="shared" si="8"/>
        <v>11</v>
      </c>
      <c r="D134" s="219">
        <v>428.48</v>
      </c>
      <c r="E134" s="220">
        <v>415.1</v>
      </c>
      <c r="F134" s="220">
        <v>447.5</v>
      </c>
      <c r="G134" s="220">
        <v>423.8</v>
      </c>
      <c r="H134" s="220">
        <v>429.2</v>
      </c>
      <c r="I134" s="220">
        <v>419.9</v>
      </c>
      <c r="J134" s="220">
        <v>427.3</v>
      </c>
      <c r="K134" s="220">
        <v>419.6</v>
      </c>
      <c r="L134" s="220">
        <v>424.4</v>
      </c>
      <c r="M134" s="220">
        <v>434.5</v>
      </c>
      <c r="N134" s="220">
        <v>436.2</v>
      </c>
      <c r="O134" s="220">
        <v>458.2</v>
      </c>
      <c r="P134" s="220">
        <v>417.2</v>
      </c>
      <c r="Q134" s="220">
        <v>428.48</v>
      </c>
      <c r="R134" s="220"/>
      <c r="S134" s="220"/>
      <c r="T134" s="220"/>
      <c r="U134" s="219">
        <f t="shared" si="9"/>
        <v>410.63495590184607</v>
      </c>
    </row>
    <row r="135" spans="1:21" x14ac:dyDescent="0.25">
      <c r="A135" s="2">
        <v>38322</v>
      </c>
      <c r="B135">
        <f t="shared" si="7"/>
        <v>2004</v>
      </c>
      <c r="C135">
        <f t="shared" si="8"/>
        <v>12</v>
      </c>
      <c r="D135" s="219">
        <v>375.74</v>
      </c>
      <c r="E135" s="220">
        <v>371.2</v>
      </c>
      <c r="F135" s="220">
        <v>396.1</v>
      </c>
      <c r="G135" s="220">
        <v>377.8</v>
      </c>
      <c r="H135" s="220">
        <v>386.7</v>
      </c>
      <c r="I135" s="220">
        <v>377.4</v>
      </c>
      <c r="J135" s="220">
        <v>376.7</v>
      </c>
      <c r="K135" s="220">
        <v>373</v>
      </c>
      <c r="L135" s="220">
        <v>378.9</v>
      </c>
      <c r="M135" s="220">
        <v>383.2</v>
      </c>
      <c r="N135" s="220">
        <v>384.1</v>
      </c>
      <c r="O135" s="220">
        <v>406.2</v>
      </c>
      <c r="P135" s="220">
        <v>370.7</v>
      </c>
      <c r="Q135" s="220">
        <v>375.74</v>
      </c>
      <c r="R135" s="220"/>
      <c r="S135" s="220"/>
      <c r="T135" s="220"/>
      <c r="U135" s="219">
        <f t="shared" si="9"/>
        <v>364.15119279173598</v>
      </c>
    </row>
    <row r="136" spans="1:21" x14ac:dyDescent="0.25">
      <c r="A136" s="2">
        <v>38353</v>
      </c>
      <c r="B136">
        <f t="shared" si="7"/>
        <v>2005</v>
      </c>
      <c r="C136">
        <f t="shared" si="8"/>
        <v>1</v>
      </c>
      <c r="D136" s="219">
        <v>353.5</v>
      </c>
      <c r="E136" s="220">
        <v>347.7</v>
      </c>
      <c r="F136" s="220">
        <v>371.3</v>
      </c>
      <c r="G136" s="220">
        <v>352.2</v>
      </c>
      <c r="H136" s="220">
        <v>357.8</v>
      </c>
      <c r="I136" s="220">
        <v>353.7</v>
      </c>
      <c r="J136" s="220">
        <v>354.4</v>
      </c>
      <c r="K136" s="220">
        <v>350.1</v>
      </c>
      <c r="L136" s="220">
        <v>353.6</v>
      </c>
      <c r="M136" s="220">
        <v>360.5</v>
      </c>
      <c r="N136" s="220">
        <v>361.2</v>
      </c>
      <c r="O136" s="220">
        <v>380.8</v>
      </c>
      <c r="P136" s="220">
        <v>347.8</v>
      </c>
      <c r="Q136" s="220">
        <v>353.5</v>
      </c>
      <c r="R136" s="220"/>
      <c r="S136" s="220"/>
      <c r="T136" s="220"/>
      <c r="U136" s="219">
        <f t="shared" si="9"/>
        <v>341.26696936395501</v>
      </c>
    </row>
    <row r="137" spans="1:21" x14ac:dyDescent="0.25">
      <c r="A137" s="2">
        <v>38384</v>
      </c>
      <c r="B137">
        <f t="shared" si="7"/>
        <v>2005</v>
      </c>
      <c r="C137">
        <f t="shared" si="8"/>
        <v>2</v>
      </c>
      <c r="D137" s="219">
        <v>370</v>
      </c>
      <c r="E137" s="220">
        <v>368.5</v>
      </c>
      <c r="F137" s="220">
        <v>390.2</v>
      </c>
      <c r="G137" s="220">
        <v>370.6</v>
      </c>
      <c r="H137" s="220">
        <v>374.6</v>
      </c>
      <c r="I137" s="220">
        <v>372.8</v>
      </c>
      <c r="J137" s="220">
        <v>371.1</v>
      </c>
      <c r="K137" s="220">
        <v>367</v>
      </c>
      <c r="L137" s="220">
        <v>373.1</v>
      </c>
      <c r="M137" s="220">
        <v>377</v>
      </c>
      <c r="N137" s="220">
        <v>378.2</v>
      </c>
      <c r="O137" s="220">
        <v>401.2</v>
      </c>
      <c r="P137" s="220">
        <v>366.1</v>
      </c>
      <c r="Q137" s="220">
        <v>370</v>
      </c>
      <c r="R137" s="220"/>
      <c r="S137" s="220"/>
      <c r="T137" s="220"/>
      <c r="U137" s="219">
        <f t="shared" si="9"/>
        <v>358.49652306261612</v>
      </c>
    </row>
    <row r="138" spans="1:21" x14ac:dyDescent="0.25">
      <c r="A138" s="2">
        <v>38412</v>
      </c>
      <c r="B138">
        <f t="shared" si="7"/>
        <v>2005</v>
      </c>
      <c r="C138">
        <f t="shared" si="8"/>
        <v>3</v>
      </c>
      <c r="D138" s="219">
        <v>357.33</v>
      </c>
      <c r="E138" s="220">
        <v>357.5</v>
      </c>
      <c r="F138" s="220">
        <v>383.2</v>
      </c>
      <c r="G138" s="220">
        <v>365</v>
      </c>
      <c r="H138" s="220">
        <v>367.1</v>
      </c>
      <c r="I138" s="220">
        <v>364.1</v>
      </c>
      <c r="J138" s="220">
        <v>364.2</v>
      </c>
      <c r="K138" s="220">
        <v>359.7</v>
      </c>
      <c r="L138" s="220">
        <v>366.2</v>
      </c>
      <c r="M138" s="220">
        <v>370.1</v>
      </c>
      <c r="N138" s="220">
        <v>371.3</v>
      </c>
      <c r="O138" s="220">
        <v>394.2</v>
      </c>
      <c r="P138" s="220">
        <v>358.7</v>
      </c>
      <c r="Q138" s="220">
        <v>357.33</v>
      </c>
      <c r="R138" s="220"/>
      <c r="S138" s="220"/>
      <c r="T138" s="220"/>
      <c r="U138" s="219">
        <f t="shared" si="9"/>
        <v>350.42263449773111</v>
      </c>
    </row>
    <row r="139" spans="1:21" x14ac:dyDescent="0.25">
      <c r="A139" s="2">
        <v>38443</v>
      </c>
      <c r="B139">
        <f t="shared" si="7"/>
        <v>2005</v>
      </c>
      <c r="C139">
        <f t="shared" si="8"/>
        <v>4</v>
      </c>
      <c r="D139" s="219">
        <v>415.47</v>
      </c>
      <c r="E139" s="220">
        <v>415.4</v>
      </c>
      <c r="F139" s="220">
        <v>440</v>
      </c>
      <c r="G139" s="220">
        <v>423</v>
      </c>
      <c r="H139" s="220">
        <v>423.9</v>
      </c>
      <c r="I139" s="220">
        <v>421.3</v>
      </c>
      <c r="J139" s="220">
        <v>420.9</v>
      </c>
      <c r="K139" s="220">
        <v>413.6</v>
      </c>
      <c r="L139" s="220">
        <v>423.3</v>
      </c>
      <c r="M139" s="220">
        <v>427</v>
      </c>
      <c r="N139" s="220">
        <v>428.2</v>
      </c>
      <c r="O139" s="220">
        <v>451.2</v>
      </c>
      <c r="P139" s="220">
        <v>415.9</v>
      </c>
      <c r="Q139" s="220">
        <v>415.47</v>
      </c>
      <c r="R139" s="220"/>
      <c r="S139" s="220"/>
      <c r="T139" s="220"/>
      <c r="U139" s="219">
        <f t="shared" si="9"/>
        <v>404.89630294589881</v>
      </c>
    </row>
    <row r="140" spans="1:21" x14ac:dyDescent="0.25">
      <c r="A140" s="2">
        <v>38473</v>
      </c>
      <c r="B140">
        <f t="shared" si="7"/>
        <v>2005</v>
      </c>
      <c r="C140">
        <f t="shared" si="8"/>
        <v>5</v>
      </c>
      <c r="D140" s="219">
        <v>402.97</v>
      </c>
      <c r="E140" s="220">
        <v>403.4</v>
      </c>
      <c r="F140" s="220">
        <v>422.6</v>
      </c>
      <c r="G140" s="220">
        <v>402.9</v>
      </c>
      <c r="H140" s="220">
        <v>411.3</v>
      </c>
      <c r="I140" s="220">
        <v>409.5</v>
      </c>
      <c r="J140" s="220">
        <v>408.5</v>
      </c>
      <c r="K140" s="220">
        <v>387.3</v>
      </c>
      <c r="L140" s="220">
        <v>406.9</v>
      </c>
      <c r="M140" s="220">
        <v>415</v>
      </c>
      <c r="N140" s="220">
        <v>416.3</v>
      </c>
      <c r="O140" s="220">
        <v>439.2</v>
      </c>
      <c r="P140" s="220">
        <v>403.7</v>
      </c>
      <c r="Q140" s="220">
        <v>402.97</v>
      </c>
      <c r="R140" s="220"/>
      <c r="S140" s="220"/>
      <c r="T140" s="220"/>
      <c r="U140" s="219">
        <f t="shared" si="9"/>
        <v>390.60180905686076</v>
      </c>
    </row>
    <row r="141" spans="1:21" x14ac:dyDescent="0.25">
      <c r="A141" s="2">
        <v>38504</v>
      </c>
      <c r="B141">
        <f t="shared" si="7"/>
        <v>2005</v>
      </c>
      <c r="C141">
        <f t="shared" si="8"/>
        <v>6</v>
      </c>
      <c r="D141" s="219">
        <v>378.94</v>
      </c>
      <c r="E141" s="220">
        <v>376.3</v>
      </c>
      <c r="F141" s="220">
        <v>400.8</v>
      </c>
      <c r="G141" s="220">
        <v>382.8</v>
      </c>
      <c r="H141" s="220">
        <v>369.9</v>
      </c>
      <c r="I141" s="220">
        <v>380.8</v>
      </c>
      <c r="J141" s="220">
        <v>382.9</v>
      </c>
      <c r="K141" s="220">
        <v>364</v>
      </c>
      <c r="L141" s="220">
        <v>384.4</v>
      </c>
      <c r="M141" s="220">
        <v>387.4</v>
      </c>
      <c r="N141" s="220">
        <v>389.3</v>
      </c>
      <c r="O141" s="220">
        <v>412.2</v>
      </c>
      <c r="P141" s="220">
        <v>377.1</v>
      </c>
      <c r="Q141" s="220">
        <v>378.94</v>
      </c>
      <c r="R141" s="220"/>
      <c r="S141" s="220"/>
      <c r="T141" s="220"/>
      <c r="U141" s="219">
        <f t="shared" si="9"/>
        <v>366.82533583786625</v>
      </c>
    </row>
    <row r="142" spans="1:21" x14ac:dyDescent="0.25">
      <c r="A142" s="2">
        <v>38534</v>
      </c>
      <c r="B142">
        <f t="shared" si="7"/>
        <v>2005</v>
      </c>
      <c r="C142">
        <f t="shared" si="8"/>
        <v>7</v>
      </c>
      <c r="D142" s="219">
        <v>417.11</v>
      </c>
      <c r="E142" s="220">
        <v>415.2</v>
      </c>
      <c r="F142" s="220">
        <v>435.2</v>
      </c>
      <c r="G142" s="220">
        <v>423.1</v>
      </c>
      <c r="H142" s="220">
        <v>403.4</v>
      </c>
      <c r="I142" s="220">
        <v>420.7</v>
      </c>
      <c r="J142" s="220">
        <v>421.2</v>
      </c>
      <c r="K142" s="220">
        <v>406.3</v>
      </c>
      <c r="L142" s="220">
        <v>423.2</v>
      </c>
      <c r="M142" s="220">
        <v>427.3</v>
      </c>
      <c r="N142" s="220">
        <v>423.3</v>
      </c>
      <c r="O142" s="220">
        <v>444.2</v>
      </c>
      <c r="P142" s="220">
        <v>416.5</v>
      </c>
      <c r="Q142" s="220">
        <v>417.11</v>
      </c>
      <c r="R142" s="220"/>
      <c r="S142" s="220"/>
      <c r="T142" s="220"/>
      <c r="U142" s="219">
        <f t="shared" si="9"/>
        <v>402.53437301346264</v>
      </c>
    </row>
    <row r="143" spans="1:21" x14ac:dyDescent="0.25">
      <c r="A143" s="2">
        <v>38565</v>
      </c>
      <c r="B143">
        <f t="shared" si="7"/>
        <v>2005</v>
      </c>
      <c r="C143">
        <f t="shared" si="8"/>
        <v>8</v>
      </c>
      <c r="D143" s="219">
        <v>403.83</v>
      </c>
      <c r="E143" s="220">
        <v>409.8</v>
      </c>
      <c r="F143" s="220">
        <v>427</v>
      </c>
      <c r="G143" s="220">
        <v>415.9</v>
      </c>
      <c r="H143" s="220">
        <v>397.4</v>
      </c>
      <c r="I143" s="220">
        <v>413.7</v>
      </c>
      <c r="J143" s="220">
        <v>416.3</v>
      </c>
      <c r="K143" s="220">
        <v>403.8</v>
      </c>
      <c r="L143" s="220">
        <v>418.7</v>
      </c>
      <c r="M143" s="220">
        <v>417.6</v>
      </c>
      <c r="N143" s="220">
        <v>415.1</v>
      </c>
      <c r="O143" s="220">
        <v>441</v>
      </c>
      <c r="P143" s="220">
        <v>413.8</v>
      </c>
      <c r="Q143" s="220">
        <v>403.83</v>
      </c>
      <c r="R143" s="220"/>
      <c r="S143" s="220"/>
      <c r="T143" s="220"/>
      <c r="U143" s="219">
        <f t="shared" si="9"/>
        <v>394.98033268115671</v>
      </c>
    </row>
    <row r="144" spans="1:21" x14ac:dyDescent="0.25">
      <c r="A144" s="2">
        <v>38596</v>
      </c>
      <c r="B144">
        <f t="shared" si="7"/>
        <v>2005</v>
      </c>
      <c r="C144">
        <f t="shared" si="8"/>
        <v>9</v>
      </c>
      <c r="D144" s="219">
        <v>430.27</v>
      </c>
      <c r="E144" s="220">
        <v>433.4</v>
      </c>
      <c r="F144" s="220">
        <v>452.8</v>
      </c>
      <c r="G144" s="220">
        <v>439.7</v>
      </c>
      <c r="H144" s="220">
        <v>422.9</v>
      </c>
      <c r="I144" s="220">
        <v>436.3</v>
      </c>
      <c r="J144" s="220">
        <v>439.2</v>
      </c>
      <c r="K144" s="220">
        <v>421</v>
      </c>
      <c r="L144" s="220">
        <v>442.4</v>
      </c>
      <c r="M144" s="220">
        <v>442.3</v>
      </c>
      <c r="N144" s="220">
        <v>441.3</v>
      </c>
      <c r="O144" s="220">
        <v>462.2</v>
      </c>
      <c r="P144" s="220">
        <v>433.6</v>
      </c>
      <c r="Q144" s="220">
        <v>430.27</v>
      </c>
      <c r="R144" s="220"/>
      <c r="S144" s="220"/>
      <c r="T144" s="220"/>
      <c r="U144" s="219">
        <f t="shared" si="9"/>
        <v>418.2905277348251</v>
      </c>
    </row>
    <row r="145" spans="1:21" x14ac:dyDescent="0.25">
      <c r="A145" s="2">
        <v>38626</v>
      </c>
      <c r="B145">
        <f t="shared" si="7"/>
        <v>2005</v>
      </c>
      <c r="C145">
        <f t="shared" si="8"/>
        <v>10</v>
      </c>
      <c r="D145" s="219">
        <v>429.75</v>
      </c>
      <c r="E145" s="220">
        <v>433.1</v>
      </c>
      <c r="F145" s="220">
        <v>452.8</v>
      </c>
      <c r="G145" s="220">
        <v>439.6</v>
      </c>
      <c r="H145" s="220">
        <v>428.1</v>
      </c>
      <c r="I145" s="220">
        <v>436.3</v>
      </c>
      <c r="J145" s="220">
        <v>438</v>
      </c>
      <c r="K145" s="220">
        <v>424.8</v>
      </c>
      <c r="L145" s="220">
        <v>442.8</v>
      </c>
      <c r="M145" s="220">
        <v>442.2</v>
      </c>
      <c r="N145" s="220">
        <v>443.3</v>
      </c>
      <c r="O145" s="220">
        <v>462.2</v>
      </c>
      <c r="P145" s="220">
        <v>433.5</v>
      </c>
      <c r="Q145" s="220">
        <v>429.75</v>
      </c>
      <c r="R145" s="220"/>
      <c r="S145" s="220"/>
      <c r="T145" s="220"/>
      <c r="U145" s="219">
        <f t="shared" si="9"/>
        <v>418.69507437150378</v>
      </c>
    </row>
    <row r="146" spans="1:21" x14ac:dyDescent="0.25">
      <c r="A146" s="2">
        <v>38657</v>
      </c>
      <c r="B146">
        <f t="shared" si="7"/>
        <v>2005</v>
      </c>
      <c r="C146">
        <f t="shared" si="8"/>
        <v>11</v>
      </c>
      <c r="D146" s="219">
        <v>429.68</v>
      </c>
      <c r="E146" s="220">
        <v>433.1</v>
      </c>
      <c r="F146" s="220">
        <v>452.7</v>
      </c>
      <c r="G146" s="220">
        <v>439.7</v>
      </c>
      <c r="H146" s="220">
        <v>430.9</v>
      </c>
      <c r="I146" s="220">
        <v>436.2</v>
      </c>
      <c r="J146" s="220">
        <v>439</v>
      </c>
      <c r="K146" s="220">
        <v>427</v>
      </c>
      <c r="L146" s="220">
        <v>442.8</v>
      </c>
      <c r="M146" s="220">
        <v>443.3</v>
      </c>
      <c r="N146" s="220">
        <v>441.1</v>
      </c>
      <c r="O146" s="220">
        <v>462.2</v>
      </c>
      <c r="P146" s="220">
        <v>433.5</v>
      </c>
      <c r="Q146" s="220">
        <v>429.68</v>
      </c>
      <c r="R146" s="220"/>
      <c r="S146" s="220"/>
      <c r="T146" s="220"/>
      <c r="U146" s="219">
        <f t="shared" si="9"/>
        <v>418.82790011483473</v>
      </c>
    </row>
    <row r="147" spans="1:21" x14ac:dyDescent="0.25">
      <c r="A147" s="2">
        <v>38687</v>
      </c>
      <c r="B147">
        <f t="shared" si="7"/>
        <v>2005</v>
      </c>
      <c r="C147">
        <f t="shared" si="8"/>
        <v>12</v>
      </c>
      <c r="D147" s="219">
        <v>389.52</v>
      </c>
      <c r="E147" s="220">
        <v>392.3</v>
      </c>
      <c r="F147" s="220">
        <v>411.6</v>
      </c>
      <c r="G147" s="220">
        <v>400.3</v>
      </c>
      <c r="H147" s="220">
        <v>390.4</v>
      </c>
      <c r="I147" s="220">
        <v>396.1</v>
      </c>
      <c r="J147" s="220">
        <v>398</v>
      </c>
      <c r="K147" s="220">
        <v>386</v>
      </c>
      <c r="L147" s="220">
        <v>401.8</v>
      </c>
      <c r="M147" s="220">
        <v>402.5</v>
      </c>
      <c r="N147" s="220">
        <v>400.1</v>
      </c>
      <c r="O147" s="220">
        <v>421.2</v>
      </c>
      <c r="P147" s="220">
        <v>393</v>
      </c>
      <c r="Q147" s="220">
        <v>389.52</v>
      </c>
      <c r="R147" s="220"/>
      <c r="S147" s="220"/>
      <c r="T147" s="220"/>
      <c r="U147" s="219">
        <f t="shared" si="9"/>
        <v>380.12348140879067</v>
      </c>
    </row>
    <row r="148" spans="1:21" x14ac:dyDescent="0.25">
      <c r="A148" s="2">
        <v>38718</v>
      </c>
      <c r="B148">
        <f t="shared" si="7"/>
        <v>2006</v>
      </c>
      <c r="C148">
        <f t="shared" si="8"/>
        <v>1</v>
      </c>
      <c r="D148" s="219">
        <v>398.61</v>
      </c>
      <c r="E148" s="220">
        <v>403.5</v>
      </c>
      <c r="F148" s="220">
        <v>422.5</v>
      </c>
      <c r="G148" s="220">
        <v>410.1</v>
      </c>
      <c r="H148" s="220">
        <v>399.9</v>
      </c>
      <c r="I148" s="220">
        <v>402.4</v>
      </c>
      <c r="J148" s="220">
        <v>410.2</v>
      </c>
      <c r="K148" s="220">
        <v>397.6</v>
      </c>
      <c r="L148" s="220">
        <v>412.1</v>
      </c>
      <c r="M148" s="220">
        <v>413.2</v>
      </c>
      <c r="N148" s="220">
        <v>409</v>
      </c>
      <c r="O148" s="220">
        <v>433.2</v>
      </c>
      <c r="P148" s="220">
        <v>404.2</v>
      </c>
      <c r="Q148" s="220">
        <v>398.61</v>
      </c>
      <c r="R148" s="220"/>
      <c r="S148" s="220"/>
      <c r="T148" s="220"/>
      <c r="U148" s="219">
        <f t="shared" si="9"/>
        <v>389.54021441876154</v>
      </c>
    </row>
    <row r="149" spans="1:21" x14ac:dyDescent="0.25">
      <c r="A149" s="2">
        <v>38749</v>
      </c>
      <c r="B149">
        <f t="shared" si="7"/>
        <v>2006</v>
      </c>
      <c r="C149">
        <f t="shared" si="8"/>
        <v>2</v>
      </c>
      <c r="D149" s="219">
        <v>424.8</v>
      </c>
      <c r="E149" s="220">
        <v>422.5</v>
      </c>
      <c r="F149" s="220">
        <v>449</v>
      </c>
      <c r="G149" s="220">
        <v>435.8</v>
      </c>
      <c r="H149" s="220">
        <v>426.9</v>
      </c>
      <c r="I149" s="220">
        <v>431</v>
      </c>
      <c r="J149" s="220">
        <v>435.2</v>
      </c>
      <c r="K149" s="220">
        <v>423</v>
      </c>
      <c r="L149" s="220">
        <v>439.6</v>
      </c>
      <c r="M149" s="220">
        <v>439.3</v>
      </c>
      <c r="N149" s="220">
        <v>437</v>
      </c>
      <c r="O149" s="220">
        <v>438</v>
      </c>
      <c r="P149" s="220">
        <v>425.7</v>
      </c>
      <c r="Q149" s="220">
        <v>424.8</v>
      </c>
      <c r="R149" s="220"/>
      <c r="S149" s="220"/>
      <c r="T149" s="220"/>
      <c r="U149" s="219">
        <f t="shared" si="9"/>
        <v>414.24304161561514</v>
      </c>
    </row>
    <row r="150" spans="1:21" x14ac:dyDescent="0.25">
      <c r="A150" s="2">
        <v>38777</v>
      </c>
      <c r="B150">
        <f t="shared" si="7"/>
        <v>2006</v>
      </c>
      <c r="C150">
        <f t="shared" si="8"/>
        <v>3</v>
      </c>
      <c r="D150" s="219">
        <v>407.75</v>
      </c>
      <c r="E150" s="220">
        <v>411.2</v>
      </c>
      <c r="F150" s="220">
        <v>430.8</v>
      </c>
      <c r="G150" s="220">
        <v>417.9</v>
      </c>
      <c r="H150" s="220">
        <v>411.9</v>
      </c>
      <c r="I150" s="220">
        <v>412.6</v>
      </c>
      <c r="J150" s="220">
        <v>417.2</v>
      </c>
      <c r="K150" s="220">
        <v>404.6</v>
      </c>
      <c r="L150" s="220">
        <v>421.5</v>
      </c>
      <c r="M150" s="220">
        <v>421.3</v>
      </c>
      <c r="N150" s="220">
        <v>419</v>
      </c>
      <c r="O150" s="220">
        <v>440.2</v>
      </c>
      <c r="P150" s="220">
        <v>408.7</v>
      </c>
      <c r="Q150" s="220">
        <v>407.75</v>
      </c>
      <c r="R150" s="220"/>
      <c r="S150" s="220"/>
      <c r="T150" s="220"/>
      <c r="U150" s="219">
        <f t="shared" si="9"/>
        <v>397.92596116243959</v>
      </c>
    </row>
    <row r="151" spans="1:21" x14ac:dyDescent="0.25">
      <c r="A151" s="2">
        <v>38808</v>
      </c>
      <c r="B151">
        <f t="shared" si="7"/>
        <v>2006</v>
      </c>
      <c r="C151">
        <f t="shared" si="8"/>
        <v>4</v>
      </c>
      <c r="D151" s="219">
        <v>430.41</v>
      </c>
      <c r="E151" s="220">
        <v>417.9</v>
      </c>
      <c r="F151" s="220">
        <v>452.8</v>
      </c>
      <c r="G151" s="220">
        <v>440.8</v>
      </c>
      <c r="H151" s="220">
        <v>431.5</v>
      </c>
      <c r="I151" s="220">
        <v>433</v>
      </c>
      <c r="J151" s="220">
        <v>439.9</v>
      </c>
      <c r="K151" s="220">
        <v>428.3</v>
      </c>
      <c r="L151" s="220">
        <v>443.4</v>
      </c>
      <c r="M151" s="220">
        <v>443.8</v>
      </c>
      <c r="N151" s="220">
        <v>442</v>
      </c>
      <c r="O151" s="220">
        <v>464.2</v>
      </c>
      <c r="P151" s="220">
        <v>431.5</v>
      </c>
      <c r="Q151" s="220">
        <v>430.41</v>
      </c>
      <c r="R151" s="220"/>
      <c r="S151" s="220"/>
      <c r="T151" s="220"/>
      <c r="U151" s="219">
        <f t="shared" si="9"/>
        <v>418.32422020407722</v>
      </c>
    </row>
    <row r="152" spans="1:21" x14ac:dyDescent="0.25">
      <c r="A152" s="2">
        <v>38838</v>
      </c>
      <c r="B152">
        <f t="shared" si="7"/>
        <v>2006</v>
      </c>
      <c r="C152">
        <f t="shared" si="8"/>
        <v>5</v>
      </c>
      <c r="D152" s="219">
        <v>453.41</v>
      </c>
      <c r="E152" s="220">
        <v>448.7</v>
      </c>
      <c r="F152" s="220">
        <v>476.5</v>
      </c>
      <c r="G152" s="220">
        <v>465.7</v>
      </c>
      <c r="H152" s="220">
        <v>459.9</v>
      </c>
      <c r="I152" s="220">
        <v>464.3</v>
      </c>
      <c r="J152" s="220">
        <v>466.6</v>
      </c>
      <c r="K152" s="220">
        <v>456</v>
      </c>
      <c r="L152" s="220">
        <v>470</v>
      </c>
      <c r="M152" s="220">
        <v>472.2</v>
      </c>
      <c r="N152" s="220">
        <v>471.5</v>
      </c>
      <c r="O152" s="220">
        <v>490.9</v>
      </c>
      <c r="P152" s="220">
        <v>457.4</v>
      </c>
      <c r="Q152" s="220">
        <v>453.41</v>
      </c>
      <c r="R152" s="220"/>
      <c r="S152" s="220"/>
      <c r="T152" s="220"/>
      <c r="U152" s="219">
        <f t="shared" si="9"/>
        <v>443.21787032830201</v>
      </c>
    </row>
    <row r="153" spans="1:21" x14ac:dyDescent="0.25">
      <c r="A153" s="2">
        <v>38869</v>
      </c>
      <c r="B153">
        <f t="shared" si="7"/>
        <v>2006</v>
      </c>
      <c r="C153">
        <f t="shared" si="8"/>
        <v>6</v>
      </c>
      <c r="D153" s="219">
        <v>462.42</v>
      </c>
      <c r="E153" s="220">
        <v>457.5</v>
      </c>
      <c r="F153" s="220">
        <v>487.1</v>
      </c>
      <c r="G153" s="220">
        <v>474.1</v>
      </c>
      <c r="H153" s="220">
        <v>464.9</v>
      </c>
      <c r="I153" s="220">
        <v>467.6</v>
      </c>
      <c r="J153" s="220">
        <v>472.7</v>
      </c>
      <c r="K153" s="220">
        <v>460.8</v>
      </c>
      <c r="L153" s="220">
        <v>476.4</v>
      </c>
      <c r="M153" s="220">
        <v>477.3</v>
      </c>
      <c r="N153" s="220">
        <v>476.5</v>
      </c>
      <c r="O153" s="220">
        <v>496.2</v>
      </c>
      <c r="P153" s="220">
        <v>463.8</v>
      </c>
      <c r="Q153" s="220">
        <v>462.42</v>
      </c>
      <c r="R153" s="220"/>
      <c r="S153" s="220"/>
      <c r="T153" s="220"/>
      <c r="U153" s="219">
        <f t="shared" si="9"/>
        <v>450.37767660357213</v>
      </c>
    </row>
    <row r="154" spans="1:21" x14ac:dyDescent="0.25">
      <c r="A154" s="2">
        <v>38899</v>
      </c>
      <c r="B154">
        <f t="shared" si="7"/>
        <v>2006</v>
      </c>
      <c r="C154">
        <f t="shared" si="8"/>
        <v>7</v>
      </c>
      <c r="D154" s="219">
        <v>479.79</v>
      </c>
      <c r="E154" s="220">
        <v>481.8</v>
      </c>
      <c r="F154" s="220">
        <v>504.3</v>
      </c>
      <c r="G154" s="220">
        <v>489.7</v>
      </c>
      <c r="H154" s="220">
        <v>482.8</v>
      </c>
      <c r="I154" s="220">
        <v>483.4</v>
      </c>
      <c r="J154" s="220">
        <v>489.7</v>
      </c>
      <c r="K154" s="220">
        <v>477.8</v>
      </c>
      <c r="L154" s="220">
        <v>493</v>
      </c>
      <c r="M154" s="220">
        <v>494.2</v>
      </c>
      <c r="N154" s="220">
        <v>493.2</v>
      </c>
      <c r="O154" s="220">
        <v>505.2</v>
      </c>
      <c r="P154" s="220">
        <v>482.7</v>
      </c>
      <c r="Q154" s="220">
        <v>479.79</v>
      </c>
      <c r="R154" s="220"/>
      <c r="S154" s="220"/>
      <c r="T154" s="220"/>
      <c r="U154" s="219">
        <f t="shared" si="9"/>
        <v>466.73863751990336</v>
      </c>
    </row>
    <row r="155" spans="1:21" x14ac:dyDescent="0.25">
      <c r="A155" s="2">
        <v>38930</v>
      </c>
      <c r="B155">
        <f t="shared" si="7"/>
        <v>2006</v>
      </c>
      <c r="C155">
        <f t="shared" si="8"/>
        <v>8</v>
      </c>
      <c r="D155" s="219">
        <v>487.28</v>
      </c>
      <c r="E155" s="220">
        <v>490.4</v>
      </c>
      <c r="F155" s="220">
        <v>507.1</v>
      </c>
      <c r="G155" s="220">
        <v>498.4</v>
      </c>
      <c r="H155" s="220">
        <v>490.3</v>
      </c>
      <c r="I155" s="220">
        <v>491.6</v>
      </c>
      <c r="J155" s="220">
        <v>497.2</v>
      </c>
      <c r="K155" s="220">
        <v>485.8</v>
      </c>
      <c r="L155" s="220">
        <v>501</v>
      </c>
      <c r="M155" s="220">
        <v>502.7</v>
      </c>
      <c r="N155" s="220">
        <v>501</v>
      </c>
      <c r="O155" s="220">
        <v>513.20000000000005</v>
      </c>
      <c r="P155" s="220">
        <v>491.2</v>
      </c>
      <c r="Q155" s="220">
        <v>487.28</v>
      </c>
      <c r="R155" s="220"/>
      <c r="S155" s="220"/>
      <c r="T155" s="220"/>
      <c r="U155" s="219">
        <f t="shared" si="9"/>
        <v>473.25471688335119</v>
      </c>
    </row>
    <row r="156" spans="1:21" x14ac:dyDescent="0.25">
      <c r="A156" s="2">
        <v>38961</v>
      </c>
      <c r="B156">
        <f t="shared" si="7"/>
        <v>2006</v>
      </c>
      <c r="C156">
        <f t="shared" si="8"/>
        <v>9</v>
      </c>
      <c r="D156" s="219">
        <v>494.49</v>
      </c>
      <c r="E156" s="220">
        <v>500.4</v>
      </c>
      <c r="F156" s="220">
        <v>516.9</v>
      </c>
      <c r="G156" s="220">
        <v>515.9</v>
      </c>
      <c r="H156" s="220">
        <v>496.7</v>
      </c>
      <c r="I156" s="220">
        <v>501.2</v>
      </c>
      <c r="J156" s="220">
        <v>507</v>
      </c>
      <c r="K156" s="220">
        <v>495.8</v>
      </c>
      <c r="L156" s="220">
        <v>506.6</v>
      </c>
      <c r="M156" s="220">
        <v>508</v>
      </c>
      <c r="N156" s="220">
        <v>511</v>
      </c>
      <c r="O156" s="220">
        <v>523</v>
      </c>
      <c r="P156" s="220">
        <v>500.3</v>
      </c>
      <c r="Q156" s="220">
        <v>494.49</v>
      </c>
      <c r="R156" s="220"/>
      <c r="S156" s="220"/>
      <c r="T156" s="220"/>
      <c r="U156" s="219">
        <f t="shared" si="9"/>
        <v>481.81882018970208</v>
      </c>
    </row>
    <row r="157" spans="1:21" x14ac:dyDescent="0.25">
      <c r="A157" s="2">
        <v>38991</v>
      </c>
      <c r="B157">
        <f t="shared" si="7"/>
        <v>2006</v>
      </c>
      <c r="C157">
        <f t="shared" si="8"/>
        <v>10</v>
      </c>
      <c r="D157" s="219">
        <v>441.92</v>
      </c>
      <c r="E157" s="220">
        <v>446.6</v>
      </c>
      <c r="F157" s="220">
        <v>463.3</v>
      </c>
      <c r="G157" s="220">
        <v>455.6</v>
      </c>
      <c r="H157" s="220">
        <v>446.5</v>
      </c>
      <c r="I157" s="220">
        <v>447.8</v>
      </c>
      <c r="J157" s="220">
        <v>454.8</v>
      </c>
      <c r="K157" s="220">
        <v>440.6</v>
      </c>
      <c r="L157" s="220">
        <v>457.7</v>
      </c>
      <c r="M157" s="220">
        <v>457.7</v>
      </c>
      <c r="N157" s="220">
        <v>457.5</v>
      </c>
      <c r="O157" s="220">
        <v>469.2</v>
      </c>
      <c r="P157" s="220">
        <v>446.6</v>
      </c>
      <c r="Q157" s="220">
        <v>441.92</v>
      </c>
      <c r="R157" s="220"/>
      <c r="S157" s="220"/>
      <c r="T157" s="220"/>
      <c r="U157" s="219">
        <f t="shared" si="9"/>
        <v>431.26537308382683</v>
      </c>
    </row>
    <row r="158" spans="1:21" x14ac:dyDescent="0.25">
      <c r="A158" s="2">
        <v>39022</v>
      </c>
      <c r="B158">
        <f t="shared" si="7"/>
        <v>2006</v>
      </c>
      <c r="C158">
        <f t="shared" si="8"/>
        <v>11</v>
      </c>
      <c r="D158" s="219">
        <v>427.86</v>
      </c>
      <c r="E158" s="220">
        <v>435.1</v>
      </c>
      <c r="F158" s="220">
        <v>451.6</v>
      </c>
      <c r="G158" s="220">
        <v>443.3</v>
      </c>
      <c r="H158" s="220">
        <v>435.1</v>
      </c>
      <c r="I158" s="220">
        <v>434.8</v>
      </c>
      <c r="J158" s="220">
        <v>442.1</v>
      </c>
      <c r="K158" s="220">
        <v>430.7</v>
      </c>
      <c r="L158" s="220">
        <v>446.1</v>
      </c>
      <c r="M158" s="220">
        <v>446.6</v>
      </c>
      <c r="N158" s="220">
        <v>446</v>
      </c>
      <c r="O158" s="220">
        <v>458.2</v>
      </c>
      <c r="P158" s="220">
        <v>435</v>
      </c>
      <c r="Q158" s="220">
        <v>427.86</v>
      </c>
      <c r="R158" s="220"/>
      <c r="S158" s="220"/>
      <c r="T158" s="220"/>
      <c r="U158" s="219">
        <f t="shared" si="9"/>
        <v>419.61443096666773</v>
      </c>
    </row>
    <row r="159" spans="1:21" x14ac:dyDescent="0.25">
      <c r="A159" s="2">
        <v>39052</v>
      </c>
      <c r="B159">
        <f t="shared" si="7"/>
        <v>2006</v>
      </c>
      <c r="C159">
        <f t="shared" si="8"/>
        <v>12</v>
      </c>
      <c r="D159" s="219">
        <v>426.95</v>
      </c>
      <c r="E159" s="220">
        <v>433.3</v>
      </c>
      <c r="F159" s="220">
        <v>450.6</v>
      </c>
      <c r="G159" s="220">
        <v>442.3</v>
      </c>
      <c r="H159" s="220">
        <v>433.5</v>
      </c>
      <c r="I159" s="220">
        <v>434.2</v>
      </c>
      <c r="J159" s="220">
        <v>441.4</v>
      </c>
      <c r="K159" s="220">
        <v>429.9</v>
      </c>
      <c r="L159" s="220">
        <v>444.2</v>
      </c>
      <c r="M159" s="220">
        <v>446.1</v>
      </c>
      <c r="N159" s="220">
        <v>446.5</v>
      </c>
      <c r="O159" s="220">
        <v>457.6</v>
      </c>
      <c r="P159" s="220">
        <v>434.1</v>
      </c>
      <c r="Q159" s="220">
        <v>426.95</v>
      </c>
      <c r="R159" s="220"/>
      <c r="S159" s="220"/>
      <c r="T159" s="220"/>
      <c r="U159" s="219">
        <f t="shared" si="9"/>
        <v>418.68537769282381</v>
      </c>
    </row>
    <row r="160" spans="1:21" x14ac:dyDescent="0.25">
      <c r="A160" s="2">
        <v>39083</v>
      </c>
      <c r="B160">
        <f t="shared" si="7"/>
        <v>2007</v>
      </c>
      <c r="C160">
        <f t="shared" si="8"/>
        <v>1</v>
      </c>
      <c r="D160" s="219">
        <v>428.14</v>
      </c>
      <c r="E160" s="220">
        <v>437.3</v>
      </c>
      <c r="F160" s="220">
        <v>453.7</v>
      </c>
      <c r="G160" s="220">
        <v>445.4</v>
      </c>
      <c r="H160" s="220">
        <v>437.9</v>
      </c>
      <c r="I160" s="220">
        <v>437.3</v>
      </c>
      <c r="J160" s="220">
        <v>444.2</v>
      </c>
      <c r="K160" s="220">
        <v>432.8</v>
      </c>
      <c r="L160" s="220">
        <v>448.4</v>
      </c>
      <c r="M160" s="220">
        <v>450.8</v>
      </c>
      <c r="N160" s="220">
        <v>449.4</v>
      </c>
      <c r="O160" s="220">
        <v>460.2</v>
      </c>
      <c r="P160" s="220">
        <v>437.5</v>
      </c>
      <c r="Q160" s="220">
        <v>428.14</v>
      </c>
      <c r="R160" s="220"/>
      <c r="S160" s="220"/>
      <c r="T160" s="220"/>
      <c r="U160" s="219">
        <f t="shared" si="9"/>
        <v>421.49009081971752</v>
      </c>
    </row>
    <row r="161" spans="1:21" x14ac:dyDescent="0.25">
      <c r="A161" s="2">
        <v>39114</v>
      </c>
      <c r="B161">
        <f t="shared" si="7"/>
        <v>2007</v>
      </c>
      <c r="C161">
        <f t="shared" si="8"/>
        <v>2</v>
      </c>
      <c r="D161" s="219">
        <v>416.97</v>
      </c>
      <c r="E161" s="220">
        <v>426.4</v>
      </c>
      <c r="F161" s="220">
        <v>443.3</v>
      </c>
      <c r="G161" s="220">
        <v>434.4</v>
      </c>
      <c r="H161" s="220">
        <v>426.1</v>
      </c>
      <c r="I161" s="220">
        <v>428.1</v>
      </c>
      <c r="J161" s="220">
        <v>432.3</v>
      </c>
      <c r="K161" s="220">
        <v>421.9</v>
      </c>
      <c r="L161" s="220">
        <v>437.2</v>
      </c>
      <c r="M161" s="220">
        <v>438.1</v>
      </c>
      <c r="N161" s="220">
        <v>440</v>
      </c>
      <c r="O161" s="220">
        <v>449.2</v>
      </c>
      <c r="P161" s="220">
        <v>426.3</v>
      </c>
      <c r="Q161" s="220">
        <v>416.97</v>
      </c>
      <c r="R161" s="220"/>
      <c r="S161" s="220"/>
      <c r="T161" s="220"/>
      <c r="U161" s="219">
        <f t="shared" si="9"/>
        <v>411.21176651042907</v>
      </c>
    </row>
    <row r="162" spans="1:21" x14ac:dyDescent="0.25">
      <c r="A162" s="2">
        <v>39142</v>
      </c>
      <c r="B162">
        <f t="shared" si="7"/>
        <v>2007</v>
      </c>
      <c r="C162">
        <f t="shared" si="8"/>
        <v>3</v>
      </c>
      <c r="D162" s="219">
        <v>416.9</v>
      </c>
      <c r="E162" s="220">
        <v>428.1</v>
      </c>
      <c r="F162" s="220">
        <v>443.2</v>
      </c>
      <c r="G162" s="220">
        <v>435.2</v>
      </c>
      <c r="H162" s="220">
        <v>427.5</v>
      </c>
      <c r="I162" s="220">
        <v>428.5</v>
      </c>
      <c r="J162" s="220">
        <v>433.3</v>
      </c>
      <c r="K162" s="220">
        <v>422.4</v>
      </c>
      <c r="L162" s="220">
        <v>438.6</v>
      </c>
      <c r="M162" s="220">
        <v>438.1</v>
      </c>
      <c r="N162" s="220">
        <v>444.5</v>
      </c>
      <c r="O162" s="220">
        <v>464.2</v>
      </c>
      <c r="P162" s="220">
        <v>427.8</v>
      </c>
      <c r="Q162" s="220">
        <v>416.9</v>
      </c>
      <c r="R162" s="220"/>
      <c r="S162" s="220"/>
      <c r="T162" s="220"/>
      <c r="U162" s="219">
        <f t="shared" si="9"/>
        <v>412.11013894582175</v>
      </c>
    </row>
    <row r="163" spans="1:21" x14ac:dyDescent="0.25">
      <c r="A163" s="2">
        <v>39173</v>
      </c>
      <c r="B163">
        <f t="shared" si="7"/>
        <v>2007</v>
      </c>
      <c r="C163">
        <f t="shared" si="8"/>
        <v>4</v>
      </c>
      <c r="D163" s="219">
        <v>440.38</v>
      </c>
      <c r="E163" s="220">
        <v>450.1</v>
      </c>
      <c r="F163" s="220">
        <v>466.3</v>
      </c>
      <c r="G163" s="220">
        <v>457</v>
      </c>
      <c r="H163" s="220">
        <v>449.1</v>
      </c>
      <c r="I163" s="220">
        <v>449.1</v>
      </c>
      <c r="J163" s="220">
        <v>455.5</v>
      </c>
      <c r="K163" s="220">
        <v>444.8</v>
      </c>
      <c r="L163" s="220">
        <v>460.2</v>
      </c>
      <c r="M163" s="220">
        <v>461.4</v>
      </c>
      <c r="N163" s="220">
        <v>463</v>
      </c>
      <c r="O163" s="220">
        <v>472.2</v>
      </c>
      <c r="P163" s="220">
        <v>449</v>
      </c>
      <c r="Q163" s="220">
        <v>440.38</v>
      </c>
      <c r="R163" s="220"/>
      <c r="S163" s="220"/>
      <c r="T163" s="220"/>
      <c r="U163" s="219">
        <f t="shared" si="9"/>
        <v>433.05462416574449</v>
      </c>
    </row>
    <row r="164" spans="1:21" x14ac:dyDescent="0.25">
      <c r="A164" s="2">
        <v>39203</v>
      </c>
      <c r="B164">
        <f t="shared" si="7"/>
        <v>2007</v>
      </c>
      <c r="C164">
        <f t="shared" si="8"/>
        <v>5</v>
      </c>
      <c r="D164" s="219">
        <v>457.14</v>
      </c>
      <c r="E164" s="220">
        <v>467.1</v>
      </c>
      <c r="F164" s="220">
        <v>483.2</v>
      </c>
      <c r="G164" s="220">
        <v>474</v>
      </c>
      <c r="H164" s="220">
        <v>465.9</v>
      </c>
      <c r="I164" s="220">
        <v>466.6</v>
      </c>
      <c r="J164" s="220">
        <v>472.5</v>
      </c>
      <c r="K164" s="220">
        <v>461.7</v>
      </c>
      <c r="L164" s="220">
        <v>477.4</v>
      </c>
      <c r="M164" s="220">
        <v>478.3</v>
      </c>
      <c r="N164" s="220">
        <v>480</v>
      </c>
      <c r="O164" s="220">
        <v>489.2</v>
      </c>
      <c r="P164" s="220">
        <v>465.3</v>
      </c>
      <c r="Q164" s="220">
        <v>457.14</v>
      </c>
      <c r="R164" s="220"/>
      <c r="S164" s="220"/>
      <c r="T164" s="220"/>
      <c r="U164" s="219">
        <f t="shared" si="9"/>
        <v>449.2258048707364</v>
      </c>
    </row>
    <row r="165" spans="1:21" x14ac:dyDescent="0.25">
      <c r="A165" s="2">
        <v>39234</v>
      </c>
      <c r="B165">
        <f t="shared" si="7"/>
        <v>2007</v>
      </c>
      <c r="C165">
        <f t="shared" si="8"/>
        <v>6</v>
      </c>
      <c r="D165" s="219">
        <v>466.47</v>
      </c>
      <c r="E165" s="220">
        <v>473.3</v>
      </c>
      <c r="F165" s="220">
        <v>480.9</v>
      </c>
      <c r="G165" s="220">
        <v>484.1</v>
      </c>
      <c r="H165" s="220">
        <v>476.9</v>
      </c>
      <c r="I165" s="220">
        <v>476.5</v>
      </c>
      <c r="J165" s="220">
        <v>482.6</v>
      </c>
      <c r="K165" s="220">
        <v>471.7</v>
      </c>
      <c r="L165" s="220">
        <v>487.4</v>
      </c>
      <c r="M165" s="220">
        <v>488.8</v>
      </c>
      <c r="N165" s="220">
        <v>490</v>
      </c>
      <c r="O165" s="220">
        <v>499.2</v>
      </c>
      <c r="P165" s="220">
        <v>476.3</v>
      </c>
      <c r="Q165" s="220">
        <v>466.47</v>
      </c>
      <c r="R165" s="220"/>
      <c r="S165" s="220"/>
      <c r="T165" s="220"/>
      <c r="U165" s="219">
        <f t="shared" si="9"/>
        <v>456.00285849697508</v>
      </c>
    </row>
    <row r="166" spans="1:21" x14ac:dyDescent="0.25">
      <c r="A166" s="2">
        <v>39264</v>
      </c>
      <c r="B166">
        <f t="shared" si="7"/>
        <v>2007</v>
      </c>
      <c r="C166">
        <f t="shared" si="8"/>
        <v>7</v>
      </c>
      <c r="D166" s="219">
        <v>473.91</v>
      </c>
      <c r="E166" s="220">
        <v>485.4</v>
      </c>
      <c r="F166" s="220">
        <v>496.6</v>
      </c>
      <c r="G166" s="220">
        <v>491.2</v>
      </c>
      <c r="H166" s="220">
        <v>483.9</v>
      </c>
      <c r="I166" s="220">
        <v>482.9</v>
      </c>
      <c r="J166" s="220">
        <v>489.6</v>
      </c>
      <c r="K166" s="220">
        <v>478.7</v>
      </c>
      <c r="L166" s="220">
        <v>494.1</v>
      </c>
      <c r="M166" s="220">
        <v>496.6</v>
      </c>
      <c r="N166" s="220">
        <v>497</v>
      </c>
      <c r="O166" s="220">
        <v>506.4</v>
      </c>
      <c r="P166" s="220">
        <v>483.3</v>
      </c>
      <c r="Q166" s="220">
        <v>473.91</v>
      </c>
      <c r="R166" s="220"/>
      <c r="S166" s="220"/>
      <c r="T166" s="220"/>
      <c r="U166" s="219">
        <f t="shared" si="9"/>
        <v>464.73132374446004</v>
      </c>
    </row>
    <row r="167" spans="1:21" x14ac:dyDescent="0.25">
      <c r="A167" s="2">
        <v>39295</v>
      </c>
      <c r="B167">
        <f t="shared" si="7"/>
        <v>2007</v>
      </c>
      <c r="C167">
        <f t="shared" si="8"/>
        <v>8</v>
      </c>
      <c r="D167" s="219">
        <v>476.13</v>
      </c>
      <c r="E167" s="220">
        <v>479.9</v>
      </c>
      <c r="F167" s="220">
        <v>493.9</v>
      </c>
      <c r="G167" s="220">
        <v>490.2</v>
      </c>
      <c r="H167" s="220">
        <v>482.9</v>
      </c>
      <c r="I167" s="220">
        <v>482.3</v>
      </c>
      <c r="J167" s="220">
        <v>489.2</v>
      </c>
      <c r="K167" s="220">
        <v>477.2</v>
      </c>
      <c r="L167" s="220">
        <v>492.9</v>
      </c>
      <c r="M167" s="220">
        <v>495.4</v>
      </c>
      <c r="N167" s="220">
        <v>496</v>
      </c>
      <c r="O167" s="220">
        <v>505.3</v>
      </c>
      <c r="P167" s="220">
        <v>482.3</v>
      </c>
      <c r="Q167" s="220">
        <v>476.13</v>
      </c>
      <c r="R167" s="220"/>
      <c r="S167" s="220"/>
      <c r="T167" s="220"/>
      <c r="U167" s="219">
        <f t="shared" si="9"/>
        <v>463.86886634610801</v>
      </c>
    </row>
    <row r="168" spans="1:21" x14ac:dyDescent="0.25">
      <c r="A168" s="2">
        <v>39326</v>
      </c>
      <c r="B168">
        <f t="shared" si="7"/>
        <v>2007</v>
      </c>
      <c r="C168">
        <f t="shared" si="8"/>
        <v>9</v>
      </c>
      <c r="D168" s="219">
        <v>468.85</v>
      </c>
      <c r="E168" s="220">
        <v>483.3</v>
      </c>
      <c r="F168" s="220">
        <v>484.7</v>
      </c>
      <c r="G168" s="220">
        <v>484</v>
      </c>
      <c r="H168" s="220">
        <v>477.1</v>
      </c>
      <c r="I168" s="220">
        <v>475.3</v>
      </c>
      <c r="J168" s="220">
        <v>482.6</v>
      </c>
      <c r="K168" s="220">
        <v>471.1</v>
      </c>
      <c r="L168" s="220">
        <v>486.9</v>
      </c>
      <c r="M168" s="220">
        <v>489</v>
      </c>
      <c r="N168" s="220">
        <v>490.3</v>
      </c>
      <c r="O168" s="220">
        <v>499.2</v>
      </c>
      <c r="P168" s="220">
        <v>476.6</v>
      </c>
      <c r="Q168" s="220">
        <v>468.85</v>
      </c>
      <c r="R168" s="220"/>
      <c r="S168" s="220"/>
      <c r="T168" s="220"/>
      <c r="U168" s="219">
        <f t="shared" si="9"/>
        <v>457.56975164788469</v>
      </c>
    </row>
    <row r="169" spans="1:21" x14ac:dyDescent="0.25">
      <c r="A169" s="2">
        <v>39356</v>
      </c>
      <c r="B169">
        <f t="shared" si="7"/>
        <v>2007</v>
      </c>
      <c r="C169">
        <f t="shared" si="8"/>
        <v>10</v>
      </c>
      <c r="D169" s="219">
        <v>469.21</v>
      </c>
      <c r="E169" s="220">
        <v>485.2</v>
      </c>
      <c r="F169" s="220">
        <v>485.2</v>
      </c>
      <c r="G169" s="220">
        <v>485.3</v>
      </c>
      <c r="H169" s="220">
        <v>477.9</v>
      </c>
      <c r="I169" s="220">
        <v>476</v>
      </c>
      <c r="J169" s="220">
        <v>483.5</v>
      </c>
      <c r="K169" s="220">
        <v>470.9</v>
      </c>
      <c r="L169" s="220">
        <v>487.8</v>
      </c>
      <c r="M169" s="220">
        <v>490.4</v>
      </c>
      <c r="N169" s="220">
        <v>491.1</v>
      </c>
      <c r="O169" s="220">
        <v>500.2</v>
      </c>
      <c r="P169" s="220">
        <v>477</v>
      </c>
      <c r="Q169" s="220">
        <v>469.21</v>
      </c>
      <c r="R169" s="220"/>
      <c r="S169" s="220"/>
      <c r="T169" s="220"/>
      <c r="U169" s="219">
        <f t="shared" si="9"/>
        <v>458.2392343832928</v>
      </c>
    </row>
    <row r="170" spans="1:21" x14ac:dyDescent="0.25">
      <c r="A170" s="2">
        <v>39387</v>
      </c>
      <c r="B170">
        <f t="shared" si="7"/>
        <v>2007</v>
      </c>
      <c r="C170">
        <f t="shared" si="8"/>
        <v>11</v>
      </c>
      <c r="D170" s="219">
        <v>468.1</v>
      </c>
      <c r="E170" s="220">
        <v>484.5</v>
      </c>
      <c r="F170" s="220">
        <v>484.6</v>
      </c>
      <c r="G170" s="220">
        <v>486.6</v>
      </c>
      <c r="H170" s="220">
        <v>477.4</v>
      </c>
      <c r="I170" s="220">
        <v>477.4</v>
      </c>
      <c r="J170" s="220">
        <v>483.6</v>
      </c>
      <c r="K170" s="220">
        <v>473.7</v>
      </c>
      <c r="L170" s="220">
        <v>487.8</v>
      </c>
      <c r="M170" s="220">
        <v>489.2</v>
      </c>
      <c r="N170" s="220">
        <v>490.1</v>
      </c>
      <c r="O170" s="220">
        <v>499.2</v>
      </c>
      <c r="P170" s="220">
        <v>476.6</v>
      </c>
      <c r="Q170" s="220">
        <v>468.1</v>
      </c>
      <c r="R170" s="220"/>
      <c r="S170" s="220"/>
      <c r="T170" s="220"/>
      <c r="U170" s="219">
        <f t="shared" si="9"/>
        <v>458.05936057588002</v>
      </c>
    </row>
    <row r="171" spans="1:21" x14ac:dyDescent="0.25">
      <c r="A171" s="2">
        <v>39417</v>
      </c>
      <c r="B171">
        <f t="shared" si="7"/>
        <v>2007</v>
      </c>
      <c r="C171">
        <f t="shared" si="8"/>
        <v>12</v>
      </c>
      <c r="D171" s="219">
        <v>522.15</v>
      </c>
      <c r="E171" s="220">
        <v>548</v>
      </c>
      <c r="F171" s="220">
        <v>556.1</v>
      </c>
      <c r="G171" s="220">
        <v>549</v>
      </c>
      <c r="H171" s="220">
        <v>540.9</v>
      </c>
      <c r="I171" s="220">
        <v>539.20000000000005</v>
      </c>
      <c r="J171" s="220">
        <v>546.70000000000005</v>
      </c>
      <c r="K171" s="220">
        <v>537.70000000000005</v>
      </c>
      <c r="L171" s="220">
        <v>551.6</v>
      </c>
      <c r="M171" s="220">
        <v>553.1</v>
      </c>
      <c r="N171" s="220">
        <v>554</v>
      </c>
      <c r="O171" s="220">
        <v>563.20000000000005</v>
      </c>
      <c r="P171" s="220">
        <v>540.70000000000005</v>
      </c>
      <c r="Q171" s="220">
        <v>522.15</v>
      </c>
      <c r="R171" s="220"/>
      <c r="S171" s="220"/>
      <c r="T171" s="220"/>
      <c r="U171" s="219">
        <f t="shared" si="9"/>
        <v>518.20214807685261</v>
      </c>
    </row>
    <row r="172" spans="1:21" x14ac:dyDescent="0.25">
      <c r="A172" s="2">
        <v>39448</v>
      </c>
      <c r="B172">
        <f t="shared" si="7"/>
        <v>2008</v>
      </c>
      <c r="C172">
        <f t="shared" si="8"/>
        <v>1</v>
      </c>
      <c r="D172" s="219">
        <v>522.15</v>
      </c>
      <c r="E172" s="220">
        <v>538.9</v>
      </c>
      <c r="F172" s="220">
        <v>541.1</v>
      </c>
      <c r="G172" s="220">
        <v>537.5</v>
      </c>
      <c r="H172" s="220">
        <v>535.1</v>
      </c>
      <c r="I172" s="220">
        <v>529.9</v>
      </c>
      <c r="J172" s="220">
        <v>537.5</v>
      </c>
      <c r="K172" s="220">
        <v>525.9</v>
      </c>
      <c r="L172" s="220">
        <v>540.70000000000005</v>
      </c>
      <c r="M172" s="220">
        <v>548.70000000000005</v>
      </c>
      <c r="N172" s="220">
        <v>550.1</v>
      </c>
      <c r="O172" s="220">
        <v>551.20000000000005</v>
      </c>
      <c r="P172" s="220">
        <v>529.79999999999995</v>
      </c>
      <c r="Q172" s="220">
        <v>522.15</v>
      </c>
      <c r="R172" s="220"/>
      <c r="S172" s="220"/>
      <c r="T172" s="220"/>
      <c r="U172" s="219">
        <f t="shared" si="9"/>
        <v>510.19225893525413</v>
      </c>
    </row>
    <row r="173" spans="1:21" x14ac:dyDescent="0.25">
      <c r="A173" s="2">
        <v>39479</v>
      </c>
      <c r="B173">
        <f t="shared" si="7"/>
        <v>2008</v>
      </c>
      <c r="C173">
        <f t="shared" si="8"/>
        <v>2</v>
      </c>
      <c r="D173" s="219">
        <v>490.84</v>
      </c>
      <c r="E173" s="220">
        <v>519.29999999999995</v>
      </c>
      <c r="F173" s="220">
        <v>509</v>
      </c>
      <c r="G173" s="220">
        <v>509.1</v>
      </c>
      <c r="H173" s="220">
        <v>501.4</v>
      </c>
      <c r="I173" s="220">
        <v>499.2</v>
      </c>
      <c r="J173" s="220">
        <v>508.4</v>
      </c>
      <c r="K173" s="220">
        <v>498.6</v>
      </c>
      <c r="L173" s="220">
        <v>512.6</v>
      </c>
      <c r="M173" s="220">
        <v>514.4</v>
      </c>
      <c r="N173" s="220">
        <v>514.4</v>
      </c>
      <c r="O173" s="220">
        <v>524.20000000000005</v>
      </c>
      <c r="P173" s="220">
        <v>501.5</v>
      </c>
      <c r="Q173" s="220">
        <v>490.84</v>
      </c>
      <c r="R173" s="220"/>
      <c r="S173" s="220"/>
      <c r="T173" s="220"/>
      <c r="U173" s="219">
        <f t="shared" si="9"/>
        <v>481.21811682459474</v>
      </c>
    </row>
    <row r="174" spans="1:21" x14ac:dyDescent="0.25">
      <c r="A174" s="2">
        <v>39508</v>
      </c>
      <c r="B174">
        <f t="shared" si="7"/>
        <v>2008</v>
      </c>
      <c r="C174">
        <f t="shared" si="8"/>
        <v>3</v>
      </c>
      <c r="D174" s="219">
        <v>500.88</v>
      </c>
      <c r="E174" s="220">
        <v>514</v>
      </c>
      <c r="F174" s="220">
        <v>521.5</v>
      </c>
      <c r="G174" s="220">
        <v>523.20000000000005</v>
      </c>
      <c r="H174" s="220">
        <v>517</v>
      </c>
      <c r="I174" s="220">
        <v>513.4</v>
      </c>
      <c r="J174" s="220">
        <v>521.9</v>
      </c>
      <c r="K174" s="220">
        <v>512.79999999999995</v>
      </c>
      <c r="L174" s="220">
        <v>526.79999999999995</v>
      </c>
      <c r="M174" s="220">
        <v>528.29999999999995</v>
      </c>
      <c r="N174" s="220">
        <v>527.29999999999995</v>
      </c>
      <c r="O174" s="220">
        <v>535.70000000000005</v>
      </c>
      <c r="P174" s="220">
        <v>516</v>
      </c>
      <c r="Q174" s="220">
        <v>500.88</v>
      </c>
      <c r="R174" s="220"/>
      <c r="S174" s="220"/>
      <c r="T174" s="220"/>
      <c r="U174" s="219">
        <f t="shared" si="9"/>
        <v>492.57475760988973</v>
      </c>
    </row>
    <row r="175" spans="1:21" x14ac:dyDescent="0.25">
      <c r="A175" s="2">
        <v>39539</v>
      </c>
      <c r="B175">
        <f t="shared" si="7"/>
        <v>2008</v>
      </c>
      <c r="C175">
        <f t="shared" si="8"/>
        <v>4</v>
      </c>
      <c r="D175" s="219">
        <v>513.57000000000005</v>
      </c>
      <c r="E175" s="220">
        <v>531.6</v>
      </c>
      <c r="F175" s="220">
        <v>529.1</v>
      </c>
      <c r="G175" s="220">
        <v>534.1</v>
      </c>
      <c r="H175" s="220">
        <v>526.20000000000005</v>
      </c>
      <c r="I175" s="220">
        <v>522.9</v>
      </c>
      <c r="J175" s="220">
        <v>530.70000000000005</v>
      </c>
      <c r="K175" s="220">
        <v>522.20000000000005</v>
      </c>
      <c r="L175" s="220">
        <v>533.20000000000005</v>
      </c>
      <c r="M175" s="220">
        <v>538.29999999999995</v>
      </c>
      <c r="N175" s="220">
        <v>533.5</v>
      </c>
      <c r="O175" s="220">
        <v>547</v>
      </c>
      <c r="P175" s="220">
        <v>525.70000000000005</v>
      </c>
      <c r="Q175" s="220">
        <v>513.57000000000005</v>
      </c>
      <c r="R175" s="220">
        <v>540.4</v>
      </c>
      <c r="S175" s="220">
        <v>505.9</v>
      </c>
      <c r="T175" s="220"/>
      <c r="U175" s="219">
        <f t="shared" si="9"/>
        <v>517.09596306621427</v>
      </c>
    </row>
    <row r="176" spans="1:21" x14ac:dyDescent="0.25">
      <c r="A176" s="2">
        <v>39569</v>
      </c>
      <c r="B176">
        <f t="shared" si="7"/>
        <v>2008</v>
      </c>
      <c r="C176">
        <f t="shared" si="8"/>
        <v>5</v>
      </c>
      <c r="D176" s="219">
        <v>544.91999999999996</v>
      </c>
      <c r="E176" s="220">
        <v>567.4</v>
      </c>
      <c r="F176" s="220">
        <v>568.6</v>
      </c>
      <c r="G176" s="220">
        <v>568</v>
      </c>
      <c r="H176" s="220">
        <v>561.4</v>
      </c>
      <c r="I176" s="220">
        <v>556.9</v>
      </c>
      <c r="J176" s="220">
        <v>566.29999999999995</v>
      </c>
      <c r="K176" s="220">
        <v>557.9</v>
      </c>
      <c r="L176" s="220">
        <v>571.4</v>
      </c>
      <c r="M176" s="220">
        <v>573.6</v>
      </c>
      <c r="N176" s="220">
        <v>573.9</v>
      </c>
      <c r="O176" s="220">
        <v>581</v>
      </c>
      <c r="P176" s="220">
        <v>561</v>
      </c>
      <c r="Q176" s="220">
        <v>544.91999999999996</v>
      </c>
      <c r="R176" s="220">
        <v>575.29999999999995</v>
      </c>
      <c r="S176" s="220">
        <v>545.6</v>
      </c>
      <c r="T176" s="220"/>
      <c r="U176" s="219">
        <f t="shared" si="9"/>
        <v>552.30436626380356</v>
      </c>
    </row>
    <row r="177" spans="1:21" x14ac:dyDescent="0.25">
      <c r="A177" s="2">
        <v>39600</v>
      </c>
      <c r="B177">
        <f t="shared" si="7"/>
        <v>2008</v>
      </c>
      <c r="C177">
        <f t="shared" si="8"/>
        <v>6</v>
      </c>
      <c r="D177" s="219">
        <v>620.30999999999995</v>
      </c>
      <c r="E177" s="220">
        <v>641.9</v>
      </c>
      <c r="F177" s="220">
        <v>643</v>
      </c>
      <c r="G177" s="220">
        <v>644</v>
      </c>
      <c r="H177" s="220">
        <v>637.20000000000005</v>
      </c>
      <c r="I177" s="220">
        <v>634.79999999999995</v>
      </c>
      <c r="J177" s="220">
        <v>642.6</v>
      </c>
      <c r="K177" s="220">
        <v>633.6</v>
      </c>
      <c r="L177" s="220">
        <v>647.79999999999995</v>
      </c>
      <c r="M177" s="220">
        <v>649</v>
      </c>
      <c r="N177" s="220">
        <v>650.29999999999995</v>
      </c>
      <c r="O177" s="220">
        <v>657</v>
      </c>
      <c r="P177" s="220">
        <v>637.1</v>
      </c>
      <c r="Q177" s="220">
        <v>620.30999999999995</v>
      </c>
      <c r="R177" s="220">
        <v>651.6</v>
      </c>
      <c r="S177" s="220">
        <v>660.7</v>
      </c>
      <c r="T177" s="220"/>
      <c r="U177" s="219">
        <f t="shared" si="9"/>
        <v>627.01439236113686</v>
      </c>
    </row>
    <row r="178" spans="1:21" x14ac:dyDescent="0.25">
      <c r="A178" s="2">
        <v>39630</v>
      </c>
      <c r="B178">
        <f t="shared" si="7"/>
        <v>2008</v>
      </c>
      <c r="C178">
        <f t="shared" si="8"/>
        <v>7</v>
      </c>
      <c r="D178" s="219">
        <v>652.77</v>
      </c>
      <c r="E178" s="220">
        <v>666.5</v>
      </c>
      <c r="F178" s="220">
        <v>673</v>
      </c>
      <c r="G178" s="220">
        <v>674.2</v>
      </c>
      <c r="H178" s="220">
        <v>667.5</v>
      </c>
      <c r="I178" s="220">
        <v>655</v>
      </c>
      <c r="J178" s="220">
        <v>673</v>
      </c>
      <c r="K178" s="220">
        <v>663.9</v>
      </c>
      <c r="L178" s="220">
        <v>677.8</v>
      </c>
      <c r="M178" s="220">
        <v>680.7</v>
      </c>
      <c r="N178" s="220">
        <v>680.3</v>
      </c>
      <c r="O178" s="220">
        <v>687</v>
      </c>
      <c r="P178" s="220">
        <v>667.3</v>
      </c>
      <c r="Q178" s="220">
        <v>652.77</v>
      </c>
      <c r="R178" s="220">
        <v>682</v>
      </c>
      <c r="S178" s="220">
        <v>653.6</v>
      </c>
      <c r="T178" s="220"/>
      <c r="U178" s="219">
        <f t="shared" si="9"/>
        <v>655.6025807469</v>
      </c>
    </row>
    <row r="179" spans="1:21" x14ac:dyDescent="0.25">
      <c r="A179" s="2">
        <v>39661</v>
      </c>
      <c r="B179">
        <f t="shared" si="7"/>
        <v>2008</v>
      </c>
      <c r="C179">
        <f t="shared" si="8"/>
        <v>8</v>
      </c>
      <c r="D179" s="219">
        <v>691.06</v>
      </c>
      <c r="E179" s="220">
        <v>710.4</v>
      </c>
      <c r="F179" s="220">
        <v>714.7</v>
      </c>
      <c r="G179" s="220">
        <v>715.1</v>
      </c>
      <c r="H179" s="220">
        <v>707.6</v>
      </c>
      <c r="I179" s="220">
        <v>706.2</v>
      </c>
      <c r="J179" s="220">
        <v>713.2</v>
      </c>
      <c r="K179" s="220">
        <v>705.1</v>
      </c>
      <c r="L179" s="220">
        <v>719.8</v>
      </c>
      <c r="M179" s="220">
        <v>719.9</v>
      </c>
      <c r="N179" s="220">
        <v>721</v>
      </c>
      <c r="O179" s="220">
        <v>728</v>
      </c>
      <c r="P179" s="220">
        <v>708.2</v>
      </c>
      <c r="Q179" s="220">
        <v>691.06</v>
      </c>
      <c r="R179" s="220">
        <v>722.8</v>
      </c>
      <c r="S179" s="220">
        <v>694.6</v>
      </c>
      <c r="T179" s="220"/>
      <c r="U179" s="219">
        <f t="shared" si="9"/>
        <v>696.45174507385343</v>
      </c>
    </row>
    <row r="180" spans="1:21" x14ac:dyDescent="0.25">
      <c r="A180" s="2">
        <v>39692</v>
      </c>
      <c r="B180">
        <f t="shared" si="7"/>
        <v>2008</v>
      </c>
      <c r="C180">
        <f t="shared" si="8"/>
        <v>9</v>
      </c>
      <c r="D180" s="219">
        <v>663.9</v>
      </c>
      <c r="E180" s="220">
        <v>678.6</v>
      </c>
      <c r="F180" s="220">
        <v>684.6</v>
      </c>
      <c r="G180" s="220">
        <v>685.2</v>
      </c>
      <c r="H180" s="220">
        <v>679.6</v>
      </c>
      <c r="I180" s="220">
        <v>678.9</v>
      </c>
      <c r="J180" s="220">
        <v>682.9</v>
      </c>
      <c r="K180" s="220">
        <v>668.8</v>
      </c>
      <c r="L180" s="220">
        <v>688.8</v>
      </c>
      <c r="M180" s="220">
        <v>691.1</v>
      </c>
      <c r="N180" s="220">
        <v>690.8</v>
      </c>
      <c r="O180" s="220">
        <v>697</v>
      </c>
      <c r="P180" s="220">
        <v>677.5</v>
      </c>
      <c r="Q180" s="220">
        <v>663.9</v>
      </c>
      <c r="R180" s="220">
        <v>692.3</v>
      </c>
      <c r="S180" s="220">
        <v>663.6</v>
      </c>
      <c r="T180" s="220"/>
      <c r="U180" s="219">
        <f t="shared" si="9"/>
        <v>667.36257436701499</v>
      </c>
    </row>
    <row r="181" spans="1:21" x14ac:dyDescent="0.25">
      <c r="A181" s="2">
        <v>39722</v>
      </c>
      <c r="B181">
        <f t="shared" si="7"/>
        <v>2008</v>
      </c>
      <c r="C181">
        <f t="shared" si="8"/>
        <v>10</v>
      </c>
      <c r="D181" s="219">
        <v>662.72</v>
      </c>
      <c r="E181" s="220">
        <v>693.8</v>
      </c>
      <c r="F181" s="220">
        <v>692.6</v>
      </c>
      <c r="G181" s="220">
        <v>689</v>
      </c>
      <c r="H181" s="220">
        <v>697.3</v>
      </c>
      <c r="I181" s="220">
        <v>676.7</v>
      </c>
      <c r="J181" s="220">
        <v>682.8</v>
      </c>
      <c r="K181" s="220">
        <v>675.3</v>
      </c>
      <c r="L181" s="220">
        <v>692.4</v>
      </c>
      <c r="M181" s="220">
        <v>714.5</v>
      </c>
      <c r="N181" s="220">
        <v>677.8</v>
      </c>
      <c r="O181" s="220">
        <v>709</v>
      </c>
      <c r="P181" s="220">
        <v>677.4</v>
      </c>
      <c r="Q181" s="220">
        <v>662.72</v>
      </c>
      <c r="R181" s="220">
        <v>696.7</v>
      </c>
      <c r="S181" s="220">
        <v>670.4</v>
      </c>
      <c r="T181" s="220"/>
      <c r="U181" s="219">
        <f t="shared" si="9"/>
        <v>671.26901536287698</v>
      </c>
    </row>
    <row r="182" spans="1:21" x14ac:dyDescent="0.25">
      <c r="A182" s="2">
        <v>39753</v>
      </c>
      <c r="B182">
        <f t="shared" si="7"/>
        <v>2008</v>
      </c>
      <c r="C182">
        <f t="shared" si="8"/>
        <v>11</v>
      </c>
      <c r="D182" s="219">
        <v>688.54</v>
      </c>
      <c r="E182" s="220">
        <v>704.5</v>
      </c>
      <c r="F182" s="220">
        <v>711.6</v>
      </c>
      <c r="G182" s="220">
        <v>711.4</v>
      </c>
      <c r="H182" s="220">
        <v>704.6</v>
      </c>
      <c r="I182" s="220">
        <v>695.9</v>
      </c>
      <c r="J182" s="220">
        <v>708.7</v>
      </c>
      <c r="K182" s="220">
        <v>696.9</v>
      </c>
      <c r="L182" s="220">
        <v>715</v>
      </c>
      <c r="M182" s="220">
        <v>716.3</v>
      </c>
      <c r="N182" s="220">
        <v>732.3</v>
      </c>
      <c r="O182" s="220">
        <v>723</v>
      </c>
      <c r="P182" s="220">
        <v>703.8</v>
      </c>
      <c r="Q182" s="220">
        <v>688.54</v>
      </c>
      <c r="R182" s="220">
        <v>733.2</v>
      </c>
      <c r="S182" s="220">
        <v>689.6</v>
      </c>
      <c r="T182" s="220"/>
      <c r="U182" s="219">
        <f t="shared" si="9"/>
        <v>693.29337502633189</v>
      </c>
    </row>
    <row r="183" spans="1:21" x14ac:dyDescent="0.25">
      <c r="A183" s="2">
        <v>39783</v>
      </c>
      <c r="B183">
        <f t="shared" si="7"/>
        <v>2008</v>
      </c>
      <c r="C183">
        <f t="shared" si="8"/>
        <v>12</v>
      </c>
      <c r="D183" s="219">
        <v>596.05999999999995</v>
      </c>
      <c r="E183" s="220">
        <v>610.29999999999995</v>
      </c>
      <c r="F183" s="220">
        <v>616.79999999999995</v>
      </c>
      <c r="G183" s="220">
        <v>617.29999999999995</v>
      </c>
      <c r="H183" s="220">
        <v>610.5</v>
      </c>
      <c r="I183" s="220">
        <v>606.5</v>
      </c>
      <c r="J183" s="220">
        <v>614.70000000000005</v>
      </c>
      <c r="K183" s="220">
        <v>604.9</v>
      </c>
      <c r="L183" s="220">
        <v>620.79999999999995</v>
      </c>
      <c r="M183" s="220">
        <v>625</v>
      </c>
      <c r="N183" s="220">
        <v>640.1</v>
      </c>
      <c r="O183" s="220">
        <v>629</v>
      </c>
      <c r="P183" s="220">
        <v>607.6</v>
      </c>
      <c r="Q183" s="220">
        <v>596.05999999999995</v>
      </c>
      <c r="R183" s="220">
        <v>635.4</v>
      </c>
      <c r="S183" s="220">
        <v>595.6</v>
      </c>
      <c r="T183" s="220"/>
      <c r="U183" s="219">
        <f t="shared" si="9"/>
        <v>601.66656419350477</v>
      </c>
    </row>
    <row r="184" spans="1:21" x14ac:dyDescent="0.25">
      <c r="A184" s="2">
        <v>39814</v>
      </c>
      <c r="B184">
        <f t="shared" si="7"/>
        <v>2009</v>
      </c>
      <c r="C184">
        <f t="shared" si="8"/>
        <v>1</v>
      </c>
      <c r="D184" s="219">
        <v>431.2</v>
      </c>
      <c r="E184" s="220">
        <v>459.3</v>
      </c>
      <c r="F184" s="220">
        <v>456.2</v>
      </c>
      <c r="G184" s="220">
        <v>458.4</v>
      </c>
      <c r="H184" s="220">
        <v>450.2</v>
      </c>
      <c r="I184" s="220">
        <v>449.5</v>
      </c>
      <c r="J184" s="220">
        <v>459.1</v>
      </c>
      <c r="K184" s="220">
        <v>451.1</v>
      </c>
      <c r="L184" s="220">
        <v>459</v>
      </c>
      <c r="M184" s="220">
        <v>463.4</v>
      </c>
      <c r="N184" s="220">
        <v>478.3</v>
      </c>
      <c r="O184" s="220">
        <v>467</v>
      </c>
      <c r="P184" s="220">
        <v>454.6</v>
      </c>
      <c r="Q184" s="220">
        <v>431.2</v>
      </c>
      <c r="R184" s="220">
        <v>476.1</v>
      </c>
      <c r="S184" s="220">
        <v>435</v>
      </c>
      <c r="T184" s="220"/>
      <c r="U184" s="219">
        <f t="shared" si="9"/>
        <v>444.37474379361288</v>
      </c>
    </row>
    <row r="185" spans="1:21" x14ac:dyDescent="0.25">
      <c r="A185" s="2">
        <v>39845</v>
      </c>
      <c r="B185">
        <f t="shared" si="7"/>
        <v>2009</v>
      </c>
      <c r="C185">
        <f t="shared" si="8"/>
        <v>2</v>
      </c>
      <c r="D185" s="219">
        <v>427.55</v>
      </c>
      <c r="E185" s="220">
        <v>440.4</v>
      </c>
      <c r="F185" s="220">
        <v>447.6</v>
      </c>
      <c r="G185" s="220">
        <v>446.4</v>
      </c>
      <c r="H185" s="220">
        <v>440.1</v>
      </c>
      <c r="I185" s="220">
        <v>430.1</v>
      </c>
      <c r="J185" s="220">
        <v>435.6</v>
      </c>
      <c r="K185" s="220">
        <v>435.4</v>
      </c>
      <c r="L185" s="220">
        <v>449.8</v>
      </c>
      <c r="M185" s="220">
        <v>455.3</v>
      </c>
      <c r="N185" s="220">
        <v>470.2</v>
      </c>
      <c r="O185" s="220">
        <v>459</v>
      </c>
      <c r="P185" s="220">
        <v>438.7</v>
      </c>
      <c r="Q185" s="220">
        <v>427.55</v>
      </c>
      <c r="R185" s="220">
        <v>465.6</v>
      </c>
      <c r="S185" s="220">
        <v>425.4</v>
      </c>
      <c r="T185" s="220"/>
      <c r="U185" s="219">
        <f t="shared" si="9"/>
        <v>434.18954420720593</v>
      </c>
    </row>
    <row r="186" spans="1:21" x14ac:dyDescent="0.25">
      <c r="A186" s="2">
        <v>39873</v>
      </c>
      <c r="B186">
        <f t="shared" si="7"/>
        <v>2009</v>
      </c>
      <c r="C186">
        <f t="shared" si="8"/>
        <v>3</v>
      </c>
      <c r="D186" s="219">
        <v>401.61</v>
      </c>
      <c r="E186" s="220">
        <v>397.2</v>
      </c>
      <c r="F186" s="220">
        <v>399.8</v>
      </c>
      <c r="G186" s="220">
        <v>408.4</v>
      </c>
      <c r="H186" s="220">
        <v>400.4</v>
      </c>
      <c r="I186" s="220">
        <v>387.1</v>
      </c>
      <c r="J186" s="220">
        <v>404.3</v>
      </c>
      <c r="K186" s="220">
        <v>391.3</v>
      </c>
      <c r="L186" s="220">
        <v>404.8</v>
      </c>
      <c r="M186" s="220">
        <v>411.3</v>
      </c>
      <c r="N186" s="220">
        <v>422.2</v>
      </c>
      <c r="O186" s="220">
        <v>425.2</v>
      </c>
      <c r="P186" s="220">
        <v>403.6</v>
      </c>
      <c r="Q186" s="220">
        <v>401.61</v>
      </c>
      <c r="R186" s="220">
        <v>430</v>
      </c>
      <c r="S186" s="220">
        <v>381.7</v>
      </c>
      <c r="T186" s="220"/>
      <c r="U186" s="219">
        <f t="shared" si="9"/>
        <v>395.05411716611388</v>
      </c>
    </row>
    <row r="187" spans="1:21" x14ac:dyDescent="0.25">
      <c r="A187" s="2">
        <v>39904</v>
      </c>
      <c r="B187">
        <f t="shared" si="7"/>
        <v>2009</v>
      </c>
      <c r="C187">
        <f t="shared" si="8"/>
        <v>4</v>
      </c>
      <c r="D187" s="219">
        <v>390.52</v>
      </c>
      <c r="E187" s="220">
        <v>377.7</v>
      </c>
      <c r="F187" s="220">
        <v>383.6</v>
      </c>
      <c r="G187" s="220">
        <v>384.3</v>
      </c>
      <c r="H187" s="220">
        <v>377.4</v>
      </c>
      <c r="I187" s="220">
        <v>369.6</v>
      </c>
      <c r="J187" s="220">
        <v>401.8</v>
      </c>
      <c r="K187" s="220">
        <v>371.8</v>
      </c>
      <c r="L187" s="220">
        <v>388.7</v>
      </c>
      <c r="M187" s="220">
        <v>392.4</v>
      </c>
      <c r="N187" s="220">
        <v>407.1</v>
      </c>
      <c r="O187" s="220">
        <v>396</v>
      </c>
      <c r="P187" s="220">
        <v>376.2</v>
      </c>
      <c r="Q187" s="220">
        <v>390.52</v>
      </c>
      <c r="R187" s="220">
        <v>430</v>
      </c>
      <c r="S187" s="220">
        <v>373.8</v>
      </c>
      <c r="T187" s="220"/>
      <c r="U187" s="219">
        <f t="shared" si="9"/>
        <v>379.4741604289236</v>
      </c>
    </row>
    <row r="188" spans="1:21" x14ac:dyDescent="0.25">
      <c r="A188" s="2">
        <v>39934</v>
      </c>
      <c r="B188">
        <f t="shared" si="7"/>
        <v>2009</v>
      </c>
      <c r="C188">
        <f t="shared" si="8"/>
        <v>5</v>
      </c>
      <c r="D188" s="219">
        <v>413.36</v>
      </c>
      <c r="E188" s="220">
        <v>417.4</v>
      </c>
      <c r="F188" s="220">
        <v>423.9</v>
      </c>
      <c r="G188" s="220">
        <v>423.4</v>
      </c>
      <c r="H188" s="220">
        <v>417.8</v>
      </c>
      <c r="I188" s="220">
        <v>405.6</v>
      </c>
      <c r="J188" s="220">
        <v>427.5</v>
      </c>
      <c r="K188" s="220">
        <v>415.8</v>
      </c>
      <c r="L188" s="220">
        <v>431.6</v>
      </c>
      <c r="M188" s="220">
        <v>436.3</v>
      </c>
      <c r="N188" s="220">
        <v>451.3</v>
      </c>
      <c r="O188" s="220">
        <v>436</v>
      </c>
      <c r="P188" s="220">
        <v>416.1</v>
      </c>
      <c r="Q188" s="220">
        <v>413.36</v>
      </c>
      <c r="R188" s="220">
        <v>446.6</v>
      </c>
      <c r="S188" s="220">
        <v>414.8</v>
      </c>
      <c r="T188" s="220"/>
      <c r="U188" s="219">
        <f t="shared" si="9"/>
        <v>414.89418379523846</v>
      </c>
    </row>
    <row r="189" spans="1:21" x14ac:dyDescent="0.25">
      <c r="A189" s="2">
        <v>39965</v>
      </c>
      <c r="B189">
        <f t="shared" si="7"/>
        <v>2009</v>
      </c>
      <c r="C189">
        <f t="shared" si="8"/>
        <v>6</v>
      </c>
      <c r="D189" s="219">
        <v>404.13</v>
      </c>
      <c r="E189" s="220">
        <v>408.5</v>
      </c>
      <c r="F189" s="220">
        <v>415.9</v>
      </c>
      <c r="G189" s="220">
        <v>414.4</v>
      </c>
      <c r="H189" s="220">
        <v>405.5</v>
      </c>
      <c r="I189" s="220">
        <v>398.5</v>
      </c>
      <c r="J189" s="220">
        <v>421</v>
      </c>
      <c r="K189" s="220">
        <v>406.8</v>
      </c>
      <c r="L189" s="220">
        <v>422.9</v>
      </c>
      <c r="M189" s="220">
        <v>427.2</v>
      </c>
      <c r="N189" s="220">
        <v>441.9</v>
      </c>
      <c r="O189" s="220">
        <v>427</v>
      </c>
      <c r="P189" s="220">
        <v>411.5</v>
      </c>
      <c r="Q189" s="220">
        <v>404.13</v>
      </c>
      <c r="R189" s="220">
        <v>437.5</v>
      </c>
      <c r="S189" s="220">
        <v>396.5</v>
      </c>
      <c r="T189" s="220"/>
      <c r="U189" s="219">
        <f t="shared" si="9"/>
        <v>406.29821541408984</v>
      </c>
    </row>
    <row r="190" spans="1:21" x14ac:dyDescent="0.25">
      <c r="A190" s="2">
        <v>39995</v>
      </c>
      <c r="B190">
        <f t="shared" si="7"/>
        <v>2009</v>
      </c>
      <c r="C190">
        <f t="shared" si="8"/>
        <v>7</v>
      </c>
      <c r="D190" s="219">
        <v>421.98</v>
      </c>
      <c r="E190" s="220">
        <v>427</v>
      </c>
      <c r="F190" s="220">
        <v>434.6</v>
      </c>
      <c r="G190" s="220">
        <v>432.3</v>
      </c>
      <c r="H190" s="220">
        <v>427.5</v>
      </c>
      <c r="I190" s="220">
        <v>417.4</v>
      </c>
      <c r="J190" s="220">
        <v>438.2</v>
      </c>
      <c r="K190" s="220">
        <v>425.7</v>
      </c>
      <c r="L190" s="220">
        <v>441.8</v>
      </c>
      <c r="M190" s="220">
        <v>445.9</v>
      </c>
      <c r="N190" s="220">
        <v>461.1</v>
      </c>
      <c r="O190" s="220">
        <v>442</v>
      </c>
      <c r="P190" s="220">
        <v>426.5</v>
      </c>
      <c r="Q190" s="220">
        <v>421.98</v>
      </c>
      <c r="R190" s="220">
        <v>456.5</v>
      </c>
      <c r="S190" s="220">
        <v>411</v>
      </c>
      <c r="T190" s="220"/>
      <c r="U190" s="219">
        <f t="shared" si="9"/>
        <v>424.46539197973084</v>
      </c>
    </row>
    <row r="191" spans="1:21" x14ac:dyDescent="0.25">
      <c r="A191" s="2">
        <v>40026</v>
      </c>
      <c r="B191">
        <f t="shared" si="7"/>
        <v>2009</v>
      </c>
      <c r="C191">
        <f t="shared" si="8"/>
        <v>8</v>
      </c>
      <c r="D191" s="219">
        <v>414.46</v>
      </c>
      <c r="E191" s="220">
        <v>422.5</v>
      </c>
      <c r="F191" s="220">
        <v>428.3</v>
      </c>
      <c r="G191" s="220">
        <v>426.9</v>
      </c>
      <c r="H191" s="220">
        <v>422.6</v>
      </c>
      <c r="I191" s="220">
        <v>411.8</v>
      </c>
      <c r="J191" s="220">
        <v>433.3</v>
      </c>
      <c r="K191" s="220">
        <v>420.8</v>
      </c>
      <c r="L191" s="220">
        <v>436.7</v>
      </c>
      <c r="M191" s="220">
        <v>441.3</v>
      </c>
      <c r="N191" s="220">
        <v>456.3</v>
      </c>
      <c r="O191" s="220">
        <v>442</v>
      </c>
      <c r="P191" s="220">
        <v>421.5</v>
      </c>
      <c r="Q191" s="220">
        <v>414.46</v>
      </c>
      <c r="R191" s="220">
        <v>451.6</v>
      </c>
      <c r="S191" s="220">
        <v>410.4</v>
      </c>
      <c r="T191" s="220"/>
      <c r="U191" s="219">
        <f t="shared" si="9"/>
        <v>418.87320146608926</v>
      </c>
    </row>
    <row r="192" spans="1:21" x14ac:dyDescent="0.25">
      <c r="A192" s="2">
        <v>40057</v>
      </c>
      <c r="B192">
        <f t="shared" si="7"/>
        <v>2009</v>
      </c>
      <c r="C192">
        <f t="shared" si="8"/>
        <v>9</v>
      </c>
      <c r="D192" s="219">
        <v>448.58</v>
      </c>
      <c r="E192" s="220">
        <v>456.7</v>
      </c>
      <c r="F192" s="220">
        <v>463.3</v>
      </c>
      <c r="G192" s="220">
        <v>461.2</v>
      </c>
      <c r="H192" s="220">
        <v>456.5</v>
      </c>
      <c r="I192" s="220">
        <v>447.5</v>
      </c>
      <c r="J192" s="220">
        <v>467.8</v>
      </c>
      <c r="K192" s="220">
        <v>455.1</v>
      </c>
      <c r="L192" s="220">
        <v>471.1</v>
      </c>
      <c r="M192" s="220">
        <v>475.8</v>
      </c>
      <c r="N192" s="220">
        <v>490.4</v>
      </c>
      <c r="O192" s="220">
        <v>476</v>
      </c>
      <c r="P192" s="220">
        <v>459.9</v>
      </c>
      <c r="Q192" s="220">
        <v>448.58</v>
      </c>
      <c r="R192" s="220">
        <v>485.9</v>
      </c>
      <c r="S192" s="220">
        <v>444.4</v>
      </c>
      <c r="T192" s="220"/>
      <c r="U192" s="219">
        <f t="shared" si="9"/>
        <v>452.82627970340661</v>
      </c>
    </row>
    <row r="193" spans="1:21" x14ac:dyDescent="0.25">
      <c r="A193" s="2">
        <v>40087</v>
      </c>
      <c r="B193">
        <f t="shared" si="7"/>
        <v>2009</v>
      </c>
      <c r="C193">
        <f t="shared" si="8"/>
        <v>10</v>
      </c>
      <c r="D193" s="219">
        <v>443.14</v>
      </c>
      <c r="E193" s="220">
        <v>449</v>
      </c>
      <c r="F193" s="220">
        <v>457</v>
      </c>
      <c r="G193" s="220">
        <v>453.6</v>
      </c>
      <c r="H193" s="220">
        <v>452.6</v>
      </c>
      <c r="I193" s="220">
        <v>442.5</v>
      </c>
      <c r="J193" s="220">
        <v>462.6</v>
      </c>
      <c r="K193" s="220">
        <v>449.5</v>
      </c>
      <c r="L193" s="220">
        <v>465.9</v>
      </c>
      <c r="M193" s="220">
        <v>470.1</v>
      </c>
      <c r="N193" s="220">
        <v>484.3</v>
      </c>
      <c r="O193" s="220">
        <v>470.7</v>
      </c>
      <c r="P193" s="220">
        <v>450.8</v>
      </c>
      <c r="Q193" s="220">
        <v>443.14</v>
      </c>
      <c r="R193" s="220">
        <v>480.7</v>
      </c>
      <c r="S193" s="220">
        <v>438.6</v>
      </c>
      <c r="T193" s="220"/>
      <c r="U193" s="219">
        <f t="shared" si="9"/>
        <v>447.10694216404943</v>
      </c>
    </row>
    <row r="194" spans="1:21" x14ac:dyDescent="0.25">
      <c r="A194" s="2">
        <v>40118</v>
      </c>
      <c r="B194">
        <f t="shared" si="7"/>
        <v>2009</v>
      </c>
      <c r="C194">
        <f t="shared" si="8"/>
        <v>11</v>
      </c>
      <c r="D194" s="219">
        <v>454.04</v>
      </c>
      <c r="E194" s="220">
        <v>460.8</v>
      </c>
      <c r="F194" s="220">
        <v>468.4</v>
      </c>
      <c r="G194" s="220">
        <v>461.8</v>
      </c>
      <c r="H194" s="220">
        <v>462.6</v>
      </c>
      <c r="I194" s="220">
        <v>455.6</v>
      </c>
      <c r="J194" s="220">
        <v>473.3</v>
      </c>
      <c r="K194" s="220">
        <v>461.1</v>
      </c>
      <c r="L194" s="220">
        <v>477.3</v>
      </c>
      <c r="M194" s="220">
        <v>481.4</v>
      </c>
      <c r="N194" s="220">
        <v>496.3</v>
      </c>
      <c r="O194" s="220">
        <v>482</v>
      </c>
      <c r="P194" s="220">
        <v>462.3</v>
      </c>
      <c r="Q194" s="220">
        <v>454.04</v>
      </c>
      <c r="R194" s="220">
        <v>491.4</v>
      </c>
      <c r="S194" s="220">
        <v>450.6</v>
      </c>
      <c r="T194" s="220"/>
      <c r="U194" s="219">
        <f t="shared" si="9"/>
        <v>458.11548312101428</v>
      </c>
    </row>
    <row r="195" spans="1:21" x14ac:dyDescent="0.25">
      <c r="A195" s="2">
        <v>40148</v>
      </c>
      <c r="B195">
        <f t="shared" si="7"/>
        <v>2009</v>
      </c>
      <c r="C195">
        <f t="shared" si="8"/>
        <v>12</v>
      </c>
      <c r="D195" s="219">
        <v>444.98</v>
      </c>
      <c r="E195" s="220">
        <v>451</v>
      </c>
      <c r="F195" s="220">
        <v>460.8</v>
      </c>
      <c r="G195" s="220">
        <v>451.8</v>
      </c>
      <c r="H195" s="220">
        <v>454.4</v>
      </c>
      <c r="I195" s="220">
        <v>441.9</v>
      </c>
      <c r="J195" s="220">
        <v>462.7</v>
      </c>
      <c r="K195" s="220">
        <v>449.8</v>
      </c>
      <c r="L195" s="220">
        <v>466.8</v>
      </c>
      <c r="M195" s="220">
        <v>470.2</v>
      </c>
      <c r="N195" s="220">
        <v>485.9</v>
      </c>
      <c r="O195" s="220">
        <v>471.5</v>
      </c>
      <c r="P195" s="220">
        <v>452.1</v>
      </c>
      <c r="Q195" s="220">
        <v>444.98</v>
      </c>
      <c r="R195" s="220">
        <v>481.1</v>
      </c>
      <c r="S195" s="220">
        <v>441.7</v>
      </c>
      <c r="T195" s="220"/>
      <c r="U195" s="219">
        <f t="shared" si="9"/>
        <v>448.54488931517972</v>
      </c>
    </row>
    <row r="196" spans="1:21" x14ac:dyDescent="0.25">
      <c r="A196" s="2">
        <v>40179</v>
      </c>
      <c r="B196">
        <f t="shared" si="7"/>
        <v>2010</v>
      </c>
      <c r="C196">
        <f t="shared" si="8"/>
        <v>1</v>
      </c>
      <c r="D196" s="219">
        <v>443.94</v>
      </c>
      <c r="E196" s="220">
        <v>454.1</v>
      </c>
      <c r="F196" s="220">
        <v>463.1</v>
      </c>
      <c r="G196" s="220">
        <v>456.5</v>
      </c>
      <c r="H196" s="220">
        <v>458.2</v>
      </c>
      <c r="I196" s="220">
        <v>443.8</v>
      </c>
      <c r="J196" s="220">
        <v>463.9</v>
      </c>
      <c r="K196" s="220">
        <v>451.7</v>
      </c>
      <c r="L196" s="220">
        <v>468.3</v>
      </c>
      <c r="M196" s="220">
        <v>472.1</v>
      </c>
      <c r="N196" s="220">
        <v>487.7</v>
      </c>
      <c r="O196" s="220">
        <v>476</v>
      </c>
      <c r="P196" s="220">
        <v>454.3</v>
      </c>
      <c r="Q196" s="220">
        <v>443.94</v>
      </c>
      <c r="R196" s="220">
        <v>482.5</v>
      </c>
      <c r="S196" s="220">
        <v>446.3</v>
      </c>
      <c r="T196" s="220"/>
      <c r="U196" s="219">
        <f t="shared" si="9"/>
        <v>450.20612256472839</v>
      </c>
    </row>
    <row r="197" spans="1:21" x14ac:dyDescent="0.25">
      <c r="A197" s="2">
        <v>40210</v>
      </c>
      <c r="B197">
        <f t="shared" ref="B197:B260" si="10">+YEAR(A197)</f>
        <v>2010</v>
      </c>
      <c r="C197">
        <f t="shared" ref="C197:C260" si="11">+MONTH(A197)</f>
        <v>2</v>
      </c>
      <c r="D197" s="219">
        <v>470.21</v>
      </c>
      <c r="E197" s="220">
        <v>483.2</v>
      </c>
      <c r="F197" s="220">
        <v>493.8</v>
      </c>
      <c r="G197" s="220">
        <v>485.9</v>
      </c>
      <c r="H197" s="220">
        <v>487.6</v>
      </c>
      <c r="I197" s="220">
        <v>472.4</v>
      </c>
      <c r="J197" s="220">
        <v>498.9</v>
      </c>
      <c r="K197" s="220">
        <v>480.8</v>
      </c>
      <c r="L197" s="220">
        <v>497.3</v>
      </c>
      <c r="M197" s="220">
        <v>501.2</v>
      </c>
      <c r="N197" s="220">
        <v>516.4</v>
      </c>
      <c r="O197" s="220">
        <v>511</v>
      </c>
      <c r="P197" s="220">
        <v>482.9</v>
      </c>
      <c r="Q197" s="220">
        <v>470.21</v>
      </c>
      <c r="R197" s="220">
        <v>511.6</v>
      </c>
      <c r="S197" s="220">
        <v>475.4</v>
      </c>
      <c r="T197" s="220"/>
      <c r="U197" s="219">
        <f t="shared" ref="U197:U260" si="12">+SUMPRODUCT(E197:T197,$E$2:$T$2)</f>
        <v>478.78372285370773</v>
      </c>
    </row>
    <row r="198" spans="1:21" x14ac:dyDescent="0.25">
      <c r="A198" s="2">
        <v>40238</v>
      </c>
      <c r="B198">
        <f t="shared" si="10"/>
        <v>2010</v>
      </c>
      <c r="C198">
        <f t="shared" si="11"/>
        <v>3</v>
      </c>
      <c r="D198" s="219">
        <v>468.18</v>
      </c>
      <c r="E198" s="220">
        <v>479.2</v>
      </c>
      <c r="F198" s="220">
        <v>489.3</v>
      </c>
      <c r="G198" s="220">
        <v>481.8</v>
      </c>
      <c r="H198" s="220">
        <v>482.7</v>
      </c>
      <c r="I198" s="220">
        <v>468</v>
      </c>
      <c r="J198" s="220">
        <v>489.2</v>
      </c>
      <c r="K198" s="220">
        <v>480.8</v>
      </c>
      <c r="L198" s="220">
        <v>497.3</v>
      </c>
      <c r="M198" s="220">
        <v>501.2</v>
      </c>
      <c r="N198" s="220">
        <v>512.29999999999995</v>
      </c>
      <c r="O198" s="220">
        <v>501</v>
      </c>
      <c r="P198" s="220">
        <v>477</v>
      </c>
      <c r="Q198" s="220">
        <v>468.18</v>
      </c>
      <c r="R198" s="220">
        <v>507.3</v>
      </c>
      <c r="S198" s="220">
        <v>471.1</v>
      </c>
      <c r="T198" s="220"/>
      <c r="U198" s="219">
        <f t="shared" si="12"/>
        <v>475.46479907621836</v>
      </c>
    </row>
    <row r="199" spans="1:21" x14ac:dyDescent="0.25">
      <c r="A199" s="2">
        <v>40269</v>
      </c>
      <c r="B199">
        <f t="shared" si="10"/>
        <v>2010</v>
      </c>
      <c r="C199">
        <f t="shared" si="11"/>
        <v>4</v>
      </c>
      <c r="D199" s="219">
        <v>498.2</v>
      </c>
      <c r="E199" s="220">
        <v>506.6</v>
      </c>
      <c r="F199" s="220">
        <v>518</v>
      </c>
      <c r="G199" s="220">
        <v>506.2</v>
      </c>
      <c r="H199" s="220">
        <v>514.5</v>
      </c>
      <c r="I199" s="220">
        <v>493.5</v>
      </c>
      <c r="J199" s="220">
        <v>519.70000000000005</v>
      </c>
      <c r="K199" s="220">
        <v>504.8</v>
      </c>
      <c r="L199" s="220">
        <v>518.29999999999995</v>
      </c>
      <c r="M199" s="220">
        <v>526.70000000000005</v>
      </c>
      <c r="N199" s="220">
        <v>539.4</v>
      </c>
      <c r="O199" s="220">
        <v>532</v>
      </c>
      <c r="P199" s="220">
        <v>516.1</v>
      </c>
      <c r="Q199" s="220">
        <v>498.2</v>
      </c>
      <c r="R199" s="220">
        <v>532.1</v>
      </c>
      <c r="S199" s="220">
        <v>496.4</v>
      </c>
      <c r="T199" s="220"/>
      <c r="U199" s="219">
        <f t="shared" si="12"/>
        <v>502.36470395820777</v>
      </c>
    </row>
    <row r="200" spans="1:21" x14ac:dyDescent="0.25">
      <c r="A200" s="2">
        <v>40299</v>
      </c>
      <c r="B200">
        <f t="shared" si="10"/>
        <v>2010</v>
      </c>
      <c r="C200">
        <f t="shared" si="11"/>
        <v>5</v>
      </c>
      <c r="D200" s="219">
        <v>507.79</v>
      </c>
      <c r="E200" s="220">
        <v>519.9</v>
      </c>
      <c r="F200" s="220">
        <v>529.5</v>
      </c>
      <c r="G200" s="220">
        <v>523</v>
      </c>
      <c r="H200" s="220">
        <v>524.4</v>
      </c>
      <c r="I200" s="220">
        <v>509.2</v>
      </c>
      <c r="J200" s="220">
        <v>530.4</v>
      </c>
      <c r="K200" s="220">
        <v>517.70000000000005</v>
      </c>
      <c r="L200" s="220">
        <v>533.79999999999995</v>
      </c>
      <c r="M200" s="220">
        <v>538</v>
      </c>
      <c r="N200" s="220">
        <v>554</v>
      </c>
      <c r="O200" s="220">
        <v>542</v>
      </c>
      <c r="P200" s="220">
        <v>527.70000000000005</v>
      </c>
      <c r="Q200" s="220">
        <v>507.79</v>
      </c>
      <c r="R200" s="220">
        <v>548.4</v>
      </c>
      <c r="S200" s="220">
        <v>512.1</v>
      </c>
      <c r="T200" s="220"/>
      <c r="U200" s="219">
        <f t="shared" si="12"/>
        <v>514.73082007473943</v>
      </c>
    </row>
    <row r="201" spans="1:21" x14ac:dyDescent="0.25">
      <c r="A201" s="2">
        <v>40330</v>
      </c>
      <c r="B201">
        <f t="shared" si="10"/>
        <v>2010</v>
      </c>
      <c r="C201">
        <f t="shared" si="11"/>
        <v>6</v>
      </c>
      <c r="D201" s="219">
        <v>515.67999999999995</v>
      </c>
      <c r="E201" s="220">
        <v>528.5</v>
      </c>
      <c r="F201" s="220">
        <v>538</v>
      </c>
      <c r="G201" s="220">
        <v>531.1</v>
      </c>
      <c r="H201" s="220">
        <v>532.70000000000005</v>
      </c>
      <c r="I201" s="220">
        <v>518.29999999999995</v>
      </c>
      <c r="J201" s="220">
        <v>536</v>
      </c>
      <c r="K201" s="220">
        <v>526.20000000000005</v>
      </c>
      <c r="L201" s="220">
        <v>542.20000000000005</v>
      </c>
      <c r="M201" s="220">
        <v>546.5</v>
      </c>
      <c r="N201" s="220">
        <v>561.70000000000005</v>
      </c>
      <c r="O201" s="220">
        <v>550.29999999999995</v>
      </c>
      <c r="P201" s="220">
        <v>536.1</v>
      </c>
      <c r="Q201" s="220">
        <v>515.67999999999995</v>
      </c>
      <c r="R201" s="220">
        <v>556.5</v>
      </c>
      <c r="S201" s="220">
        <v>520.4</v>
      </c>
      <c r="T201" s="220"/>
      <c r="U201" s="219">
        <f t="shared" si="12"/>
        <v>522.80288007682941</v>
      </c>
    </row>
    <row r="202" spans="1:21" x14ac:dyDescent="0.25">
      <c r="A202" s="2">
        <v>40360</v>
      </c>
      <c r="B202">
        <f t="shared" si="10"/>
        <v>2010</v>
      </c>
      <c r="C202">
        <f t="shared" si="11"/>
        <v>7</v>
      </c>
      <c r="D202" s="219">
        <v>489.13</v>
      </c>
      <c r="E202" s="220">
        <v>501.7</v>
      </c>
      <c r="F202" s="220">
        <v>509.7</v>
      </c>
      <c r="G202" s="220">
        <v>500.1</v>
      </c>
      <c r="H202" s="220">
        <v>503.9</v>
      </c>
      <c r="I202" s="220">
        <v>491.8</v>
      </c>
      <c r="J202" s="220">
        <v>515.79999999999995</v>
      </c>
      <c r="K202" s="220">
        <v>497.6</v>
      </c>
      <c r="L202" s="220">
        <v>512.4</v>
      </c>
      <c r="M202" s="220">
        <v>523.1</v>
      </c>
      <c r="N202" s="220">
        <v>541.29999999999995</v>
      </c>
      <c r="O202" s="220">
        <v>528.70000000000005</v>
      </c>
      <c r="P202" s="220">
        <v>511.6</v>
      </c>
      <c r="Q202" s="220">
        <v>489.13</v>
      </c>
      <c r="R202" s="220">
        <v>523.79999999999995</v>
      </c>
      <c r="S202" s="220">
        <v>498.4</v>
      </c>
      <c r="T202" s="220"/>
      <c r="U202" s="219">
        <f t="shared" si="12"/>
        <v>496.26434978178173</v>
      </c>
    </row>
    <row r="203" spans="1:21" x14ac:dyDescent="0.25">
      <c r="A203" s="2">
        <v>40391</v>
      </c>
      <c r="B203">
        <f t="shared" si="10"/>
        <v>2010</v>
      </c>
      <c r="C203">
        <f t="shared" si="11"/>
        <v>8</v>
      </c>
      <c r="D203" s="219">
        <v>476.89</v>
      </c>
      <c r="E203" s="220">
        <v>489.3</v>
      </c>
      <c r="F203" s="220">
        <v>498.1</v>
      </c>
      <c r="G203" s="220">
        <v>492.1</v>
      </c>
      <c r="H203" s="220">
        <v>495.7</v>
      </c>
      <c r="I203" s="220">
        <v>479.9</v>
      </c>
      <c r="J203" s="220">
        <v>499.1</v>
      </c>
      <c r="K203" s="220">
        <v>486.6</v>
      </c>
      <c r="L203" s="220">
        <v>503</v>
      </c>
      <c r="M203" s="220">
        <v>508.2</v>
      </c>
      <c r="N203" s="220">
        <v>522.1</v>
      </c>
      <c r="O203" s="220">
        <v>511.7</v>
      </c>
      <c r="P203" s="220">
        <v>497</v>
      </c>
      <c r="Q203" s="220">
        <v>476.89</v>
      </c>
      <c r="R203" s="220">
        <v>517.9</v>
      </c>
      <c r="S203" s="220">
        <v>482</v>
      </c>
      <c r="T203" s="220"/>
      <c r="U203" s="219">
        <f t="shared" si="12"/>
        <v>484.52857655346452</v>
      </c>
    </row>
    <row r="204" spans="1:21" x14ac:dyDescent="0.25">
      <c r="A204" s="2">
        <v>40422</v>
      </c>
      <c r="B204">
        <f t="shared" si="10"/>
        <v>2010</v>
      </c>
      <c r="C204">
        <f t="shared" si="11"/>
        <v>9</v>
      </c>
      <c r="D204" s="219">
        <v>480.05</v>
      </c>
      <c r="E204" s="220">
        <v>482.4</v>
      </c>
      <c r="F204" s="220">
        <v>493.9</v>
      </c>
      <c r="G204" s="220">
        <v>494.7</v>
      </c>
      <c r="H204" s="220">
        <v>491.3</v>
      </c>
      <c r="I204" s="220">
        <v>476.4</v>
      </c>
      <c r="J204" s="220">
        <v>496.8</v>
      </c>
      <c r="K204" s="220">
        <v>485.4</v>
      </c>
      <c r="L204" s="220">
        <v>495.1</v>
      </c>
      <c r="M204" s="220">
        <v>502</v>
      </c>
      <c r="N204" s="220">
        <v>514.4</v>
      </c>
      <c r="O204" s="220">
        <v>511.7</v>
      </c>
      <c r="P204" s="220">
        <v>496.3</v>
      </c>
      <c r="Q204" s="220">
        <v>480.05</v>
      </c>
      <c r="R204" s="220">
        <v>519.79999999999995</v>
      </c>
      <c r="S204" s="220">
        <v>476.1</v>
      </c>
      <c r="T204" s="220"/>
      <c r="U204" s="219">
        <f t="shared" si="12"/>
        <v>481.97980498787405</v>
      </c>
    </row>
    <row r="205" spans="1:21" x14ac:dyDescent="0.25">
      <c r="A205" s="2">
        <v>40452</v>
      </c>
      <c r="B205">
        <f t="shared" si="10"/>
        <v>2010</v>
      </c>
      <c r="C205">
        <f t="shared" si="11"/>
        <v>10</v>
      </c>
      <c r="D205" s="219">
        <v>463.2</v>
      </c>
      <c r="E205" s="220">
        <v>477.7</v>
      </c>
      <c r="F205" s="220">
        <v>484.1</v>
      </c>
      <c r="G205" s="220">
        <v>480.7</v>
      </c>
      <c r="H205" s="220">
        <v>481.3</v>
      </c>
      <c r="I205" s="220">
        <v>468.8</v>
      </c>
      <c r="J205" s="220">
        <v>486.6</v>
      </c>
      <c r="K205" s="220">
        <v>474.8</v>
      </c>
      <c r="L205" s="220">
        <v>491.2</v>
      </c>
      <c r="M205" s="220">
        <v>495.9</v>
      </c>
      <c r="N205" s="220">
        <v>510.4</v>
      </c>
      <c r="O205" s="220">
        <v>499.7</v>
      </c>
      <c r="P205" s="220">
        <v>487.1</v>
      </c>
      <c r="Q205" s="220">
        <v>463.2</v>
      </c>
      <c r="R205" s="220">
        <v>506</v>
      </c>
      <c r="S205" s="220">
        <v>469.4</v>
      </c>
      <c r="T205" s="220"/>
      <c r="U205" s="219">
        <f t="shared" si="12"/>
        <v>472.06914313230419</v>
      </c>
    </row>
    <row r="206" spans="1:21" x14ac:dyDescent="0.25">
      <c r="A206" s="2">
        <v>40483</v>
      </c>
      <c r="B206">
        <f t="shared" si="10"/>
        <v>2010</v>
      </c>
      <c r="C206">
        <f t="shared" si="11"/>
        <v>11</v>
      </c>
      <c r="D206" s="219">
        <v>486.5</v>
      </c>
      <c r="E206" s="220">
        <v>502.2</v>
      </c>
      <c r="F206" s="220">
        <v>510.2</v>
      </c>
      <c r="G206" s="220">
        <v>505.8</v>
      </c>
      <c r="H206" s="220">
        <v>506.6</v>
      </c>
      <c r="I206" s="220">
        <v>493.5</v>
      </c>
      <c r="J206" s="220">
        <v>511.5</v>
      </c>
      <c r="K206" s="220">
        <v>498.9</v>
      </c>
      <c r="L206" s="220">
        <v>516.20000000000005</v>
      </c>
      <c r="M206" s="220">
        <v>521.1</v>
      </c>
      <c r="N206" s="220">
        <v>535.4</v>
      </c>
      <c r="O206" s="220">
        <v>524.70000000000005</v>
      </c>
      <c r="P206" s="220">
        <v>509.7</v>
      </c>
      <c r="Q206" s="220">
        <v>486.5</v>
      </c>
      <c r="R206" s="220">
        <v>531.1</v>
      </c>
      <c r="S206" s="220">
        <v>494.7</v>
      </c>
      <c r="T206" s="220"/>
      <c r="U206" s="219">
        <f t="shared" si="12"/>
        <v>496.4044063337733</v>
      </c>
    </row>
    <row r="207" spans="1:21" x14ac:dyDescent="0.25">
      <c r="A207" s="2">
        <v>40513</v>
      </c>
      <c r="B207">
        <f t="shared" si="10"/>
        <v>2010</v>
      </c>
      <c r="C207">
        <f t="shared" si="11"/>
        <v>12</v>
      </c>
      <c r="D207" s="219">
        <v>491.8</v>
      </c>
      <c r="E207" s="220">
        <v>507.4</v>
      </c>
      <c r="F207" s="220">
        <v>514.4</v>
      </c>
      <c r="G207" s="220">
        <v>510.4</v>
      </c>
      <c r="H207" s="220">
        <v>513</v>
      </c>
      <c r="I207" s="220">
        <v>499.2</v>
      </c>
      <c r="J207" s="220">
        <v>517.5</v>
      </c>
      <c r="K207" s="220">
        <v>505.8</v>
      </c>
      <c r="L207" s="220">
        <v>521.20000000000005</v>
      </c>
      <c r="M207" s="220">
        <v>527</v>
      </c>
      <c r="N207" s="220">
        <v>542</v>
      </c>
      <c r="O207" s="220">
        <v>529.70000000000005</v>
      </c>
      <c r="P207" s="220">
        <v>514.5</v>
      </c>
      <c r="Q207" s="220">
        <v>491.8</v>
      </c>
      <c r="R207" s="220">
        <v>535.6</v>
      </c>
      <c r="S207" s="220">
        <v>500.7</v>
      </c>
      <c r="T207" s="220"/>
      <c r="U207" s="219">
        <f t="shared" si="12"/>
        <v>501.5643443597865</v>
      </c>
    </row>
    <row r="208" spans="1:21" x14ac:dyDescent="0.25">
      <c r="A208" s="2">
        <v>40544</v>
      </c>
      <c r="B208">
        <f t="shared" si="10"/>
        <v>2011</v>
      </c>
      <c r="C208">
        <f t="shared" si="11"/>
        <v>1</v>
      </c>
      <c r="D208" s="219">
        <v>499.9</v>
      </c>
      <c r="E208" s="220">
        <v>515.29999999999995</v>
      </c>
      <c r="F208" s="220">
        <v>522</v>
      </c>
      <c r="G208" s="220">
        <v>519.20000000000005</v>
      </c>
      <c r="H208" s="220">
        <v>519.4</v>
      </c>
      <c r="I208" s="220">
        <v>506.2</v>
      </c>
      <c r="J208" s="220">
        <v>524.5</v>
      </c>
      <c r="K208" s="220">
        <v>512.9</v>
      </c>
      <c r="L208" s="220">
        <v>528.79999999999995</v>
      </c>
      <c r="M208" s="220">
        <v>534.5</v>
      </c>
      <c r="N208" s="220">
        <v>548.4</v>
      </c>
      <c r="O208" s="220">
        <v>537.70000000000005</v>
      </c>
      <c r="P208" s="220">
        <v>522.79999999999995</v>
      </c>
      <c r="Q208" s="220">
        <v>499.9</v>
      </c>
      <c r="R208" s="220">
        <v>544.1</v>
      </c>
      <c r="S208" s="220">
        <v>507.5</v>
      </c>
      <c r="T208" s="220"/>
      <c r="U208" s="219">
        <f t="shared" si="12"/>
        <v>509.01403987930007</v>
      </c>
    </row>
    <row r="209" spans="1:21" x14ac:dyDescent="0.25">
      <c r="A209" s="2">
        <v>40575</v>
      </c>
      <c r="B209">
        <f t="shared" si="10"/>
        <v>2011</v>
      </c>
      <c r="C209">
        <f t="shared" si="11"/>
        <v>2</v>
      </c>
      <c r="D209" s="219">
        <v>551.20000000000005</v>
      </c>
      <c r="E209" s="220">
        <v>559.5</v>
      </c>
      <c r="F209" s="220">
        <v>567.6</v>
      </c>
      <c r="G209" s="220">
        <v>568</v>
      </c>
      <c r="H209" s="220">
        <v>566.1</v>
      </c>
      <c r="I209" s="220">
        <v>549.1</v>
      </c>
      <c r="J209" s="220">
        <v>570</v>
      </c>
      <c r="K209" s="220">
        <v>559.6</v>
      </c>
      <c r="L209" s="220">
        <v>572.79999999999995</v>
      </c>
      <c r="M209" s="220">
        <v>578.4</v>
      </c>
      <c r="N209" s="220">
        <v>591.4</v>
      </c>
      <c r="O209" s="220">
        <v>584.29999999999995</v>
      </c>
      <c r="P209" s="220">
        <v>568.1</v>
      </c>
      <c r="Q209" s="220">
        <v>551.20000000000005</v>
      </c>
      <c r="R209" s="220">
        <v>591.29999999999995</v>
      </c>
      <c r="S209" s="220">
        <v>554.4</v>
      </c>
      <c r="T209" s="220"/>
      <c r="U209" s="219">
        <f t="shared" si="12"/>
        <v>554.60505884746181</v>
      </c>
    </row>
    <row r="210" spans="1:21" x14ac:dyDescent="0.25">
      <c r="A210" s="2">
        <v>40603</v>
      </c>
      <c r="B210">
        <f t="shared" si="10"/>
        <v>2011</v>
      </c>
      <c r="C210">
        <f t="shared" si="11"/>
        <v>3</v>
      </c>
      <c r="D210" s="219">
        <v>545.9</v>
      </c>
      <c r="E210" s="220">
        <v>559.20000000000005</v>
      </c>
      <c r="F210" s="220">
        <v>566.1</v>
      </c>
      <c r="G210" s="220">
        <v>563.4</v>
      </c>
      <c r="H210" s="220">
        <v>562.6</v>
      </c>
      <c r="I210" s="220">
        <v>550.20000000000005</v>
      </c>
      <c r="J210" s="220">
        <v>568.29999999999995</v>
      </c>
      <c r="K210" s="220">
        <v>557.29999999999995</v>
      </c>
      <c r="L210" s="220">
        <v>572.70000000000005</v>
      </c>
      <c r="M210" s="220">
        <v>577.70000000000005</v>
      </c>
      <c r="N210" s="220">
        <v>592.4</v>
      </c>
      <c r="O210" s="220">
        <v>581.5</v>
      </c>
      <c r="P210" s="220">
        <v>566.70000000000005</v>
      </c>
      <c r="Q210" s="220">
        <v>545.9</v>
      </c>
      <c r="R210" s="220">
        <v>588</v>
      </c>
      <c r="S210" s="220">
        <v>551.29999999999995</v>
      </c>
      <c r="T210" s="220"/>
      <c r="U210" s="219">
        <f t="shared" si="12"/>
        <v>552.58051102547722</v>
      </c>
    </row>
    <row r="211" spans="1:21" x14ac:dyDescent="0.25">
      <c r="A211" s="2">
        <v>40634</v>
      </c>
      <c r="B211">
        <f t="shared" si="10"/>
        <v>2011</v>
      </c>
      <c r="C211">
        <f t="shared" si="11"/>
        <v>4</v>
      </c>
      <c r="D211" s="219">
        <v>591.20000000000005</v>
      </c>
      <c r="E211" s="220">
        <v>608.1</v>
      </c>
      <c r="F211" s="220">
        <v>614</v>
      </c>
      <c r="G211" s="220">
        <v>612.6</v>
      </c>
      <c r="H211" s="220">
        <v>612.5</v>
      </c>
      <c r="I211" s="220">
        <v>599.29999999999995</v>
      </c>
      <c r="J211" s="220">
        <v>617.6</v>
      </c>
      <c r="K211" s="220">
        <v>606.1</v>
      </c>
      <c r="L211" s="220">
        <v>621.9</v>
      </c>
      <c r="M211" s="220">
        <v>626.9</v>
      </c>
      <c r="N211" s="220">
        <v>641.1</v>
      </c>
      <c r="O211" s="220">
        <v>632.29999999999995</v>
      </c>
      <c r="P211" s="220">
        <v>615.79999999999995</v>
      </c>
      <c r="Q211" s="220">
        <v>591.20000000000005</v>
      </c>
      <c r="R211" s="220">
        <v>636.9</v>
      </c>
      <c r="S211" s="220">
        <v>600.4</v>
      </c>
      <c r="T211" s="220"/>
      <c r="U211" s="219">
        <f t="shared" si="12"/>
        <v>599.82592839935387</v>
      </c>
    </row>
    <row r="212" spans="1:21" x14ac:dyDescent="0.25">
      <c r="A212" s="2">
        <v>40664</v>
      </c>
      <c r="B212">
        <f t="shared" si="10"/>
        <v>2011</v>
      </c>
      <c r="C212">
        <f t="shared" si="11"/>
        <v>5</v>
      </c>
      <c r="D212" s="219">
        <v>596.5</v>
      </c>
      <c r="E212" s="220">
        <v>618.6</v>
      </c>
      <c r="F212" s="220">
        <v>625.6</v>
      </c>
      <c r="G212" s="220">
        <v>623.6</v>
      </c>
      <c r="H212" s="220">
        <v>623.1</v>
      </c>
      <c r="I212" s="220">
        <v>610</v>
      </c>
      <c r="J212" s="220">
        <v>627.79999999999995</v>
      </c>
      <c r="K212" s="220">
        <v>616.6</v>
      </c>
      <c r="L212" s="220">
        <v>632.4</v>
      </c>
      <c r="M212" s="220">
        <v>638</v>
      </c>
      <c r="N212" s="220">
        <v>642.4</v>
      </c>
      <c r="O212" s="220">
        <v>642.20000000000005</v>
      </c>
      <c r="P212" s="220">
        <v>626.79999999999995</v>
      </c>
      <c r="Q212" s="220">
        <v>596.5</v>
      </c>
      <c r="R212" s="220">
        <v>643</v>
      </c>
      <c r="S212" s="220">
        <v>611.4</v>
      </c>
      <c r="T212" s="220"/>
      <c r="U212" s="219">
        <f t="shared" si="12"/>
        <v>608.75793099071268</v>
      </c>
    </row>
    <row r="213" spans="1:21" x14ac:dyDescent="0.25">
      <c r="A213" s="2">
        <v>40695</v>
      </c>
      <c r="B213">
        <f t="shared" si="10"/>
        <v>2011</v>
      </c>
      <c r="C213">
        <f t="shared" si="11"/>
        <v>6</v>
      </c>
      <c r="D213" s="219">
        <v>566.20000000000005</v>
      </c>
      <c r="E213" s="220">
        <v>597.4</v>
      </c>
      <c r="F213" s="220">
        <v>603.5</v>
      </c>
      <c r="G213" s="220">
        <v>605.20000000000005</v>
      </c>
      <c r="H213" s="220">
        <v>603.1</v>
      </c>
      <c r="I213" s="220">
        <v>589</v>
      </c>
      <c r="J213" s="220">
        <v>605.9</v>
      </c>
      <c r="K213" s="220">
        <v>598.29999999999995</v>
      </c>
      <c r="L213" s="220">
        <v>607.6</v>
      </c>
      <c r="M213" s="220">
        <v>613.4</v>
      </c>
      <c r="N213" s="220">
        <v>609.1</v>
      </c>
      <c r="O213" s="220">
        <v>621.20000000000005</v>
      </c>
      <c r="P213" s="220">
        <v>605.79999999999995</v>
      </c>
      <c r="Q213" s="220">
        <v>566.20000000000005</v>
      </c>
      <c r="R213" s="220">
        <v>622.6</v>
      </c>
      <c r="S213" s="220">
        <v>585.9</v>
      </c>
      <c r="T213" s="220"/>
      <c r="U213" s="219">
        <f t="shared" si="12"/>
        <v>585.0677541868364</v>
      </c>
    </row>
    <row r="214" spans="1:21" x14ac:dyDescent="0.25">
      <c r="A214" s="2">
        <v>40725</v>
      </c>
      <c r="B214">
        <f t="shared" si="10"/>
        <v>2011</v>
      </c>
      <c r="C214">
        <f t="shared" si="11"/>
        <v>7</v>
      </c>
      <c r="D214" s="219">
        <v>576.79999999999995</v>
      </c>
      <c r="E214" s="220">
        <v>604.1</v>
      </c>
      <c r="F214" s="220">
        <v>610.4</v>
      </c>
      <c r="G214" s="220">
        <v>608.1</v>
      </c>
      <c r="H214" s="220">
        <v>608.1</v>
      </c>
      <c r="I214" s="220">
        <v>592.9</v>
      </c>
      <c r="J214" s="220">
        <v>613</v>
      </c>
      <c r="K214" s="220">
        <v>601.79999999999995</v>
      </c>
      <c r="L214" s="220">
        <v>618.4</v>
      </c>
      <c r="M214" s="220">
        <v>623.6</v>
      </c>
      <c r="N214" s="220">
        <v>617.6</v>
      </c>
      <c r="O214" s="220">
        <v>626.20000000000005</v>
      </c>
      <c r="P214" s="220">
        <v>611.6</v>
      </c>
      <c r="Q214" s="220">
        <v>576.79999999999995</v>
      </c>
      <c r="R214" s="220">
        <v>629</v>
      </c>
      <c r="S214" s="220">
        <v>595.9</v>
      </c>
      <c r="T214" s="220"/>
      <c r="U214" s="219">
        <f t="shared" si="12"/>
        <v>592.41295386645072</v>
      </c>
    </row>
    <row r="215" spans="1:21" x14ac:dyDescent="0.25">
      <c r="A215" s="2">
        <v>40756</v>
      </c>
      <c r="B215">
        <f t="shared" si="10"/>
        <v>2011</v>
      </c>
      <c r="C215">
        <f t="shared" si="11"/>
        <v>8</v>
      </c>
      <c r="D215" s="219">
        <v>591</v>
      </c>
      <c r="E215" s="220">
        <v>617.1</v>
      </c>
      <c r="F215" s="220">
        <v>623.79999999999995</v>
      </c>
      <c r="G215" s="220">
        <v>621.4</v>
      </c>
      <c r="H215" s="220">
        <v>621.29999999999995</v>
      </c>
      <c r="I215" s="220">
        <v>608.9</v>
      </c>
      <c r="J215" s="220">
        <v>625.20000000000005</v>
      </c>
      <c r="K215" s="220">
        <v>614.9</v>
      </c>
      <c r="L215" s="220">
        <v>631.29999999999995</v>
      </c>
      <c r="M215" s="220">
        <v>635.79999999999995</v>
      </c>
      <c r="N215" s="220">
        <v>629.1</v>
      </c>
      <c r="O215" s="220">
        <v>639.20000000000005</v>
      </c>
      <c r="P215" s="220">
        <v>624.79999999999995</v>
      </c>
      <c r="Q215" s="220">
        <v>591</v>
      </c>
      <c r="R215" s="220">
        <v>642.5</v>
      </c>
      <c r="S215" s="220">
        <v>608.79999999999995</v>
      </c>
      <c r="T215" s="220"/>
      <c r="U215" s="219">
        <f t="shared" si="12"/>
        <v>605.65391649902142</v>
      </c>
    </row>
    <row r="216" spans="1:21" x14ac:dyDescent="0.25">
      <c r="A216" s="2">
        <v>40787</v>
      </c>
      <c r="B216">
        <f t="shared" si="10"/>
        <v>2011</v>
      </c>
      <c r="C216">
        <f t="shared" si="11"/>
        <v>9</v>
      </c>
      <c r="D216" s="219">
        <v>567.1</v>
      </c>
      <c r="E216" s="220">
        <v>592.5</v>
      </c>
      <c r="F216" s="220">
        <v>598.29999999999995</v>
      </c>
      <c r="G216" s="220">
        <v>595.20000000000005</v>
      </c>
      <c r="H216" s="220">
        <v>596</v>
      </c>
      <c r="I216" s="220">
        <v>580.79999999999995</v>
      </c>
      <c r="J216" s="220">
        <v>601.6</v>
      </c>
      <c r="K216" s="220">
        <v>589.5</v>
      </c>
      <c r="L216" s="220">
        <v>607.9</v>
      </c>
      <c r="M216" s="220">
        <v>611.29999999999995</v>
      </c>
      <c r="N216" s="220">
        <v>605.70000000000005</v>
      </c>
      <c r="O216" s="220">
        <v>613.5</v>
      </c>
      <c r="P216" s="220">
        <v>599.9</v>
      </c>
      <c r="Q216" s="220">
        <v>567.1</v>
      </c>
      <c r="R216" s="220">
        <v>615.4</v>
      </c>
      <c r="S216" s="220">
        <v>586</v>
      </c>
      <c r="T216" s="220"/>
      <c r="U216" s="219">
        <f t="shared" si="12"/>
        <v>581.16700580794839</v>
      </c>
    </row>
    <row r="217" spans="1:21" x14ac:dyDescent="0.25">
      <c r="A217" s="2">
        <v>40817</v>
      </c>
      <c r="B217">
        <f t="shared" si="10"/>
        <v>2011</v>
      </c>
      <c r="C217">
        <f t="shared" si="11"/>
        <v>10</v>
      </c>
      <c r="D217" s="219">
        <v>619.6</v>
      </c>
      <c r="E217" s="220">
        <v>640.5</v>
      </c>
      <c r="F217" s="220">
        <v>646.4</v>
      </c>
      <c r="G217" s="220">
        <v>644.29999999999995</v>
      </c>
      <c r="H217" s="220">
        <v>644.1</v>
      </c>
      <c r="I217" s="220">
        <v>630.20000000000005</v>
      </c>
      <c r="J217" s="220">
        <v>647.4</v>
      </c>
      <c r="K217" s="220">
        <v>637.20000000000005</v>
      </c>
      <c r="L217" s="220">
        <v>653.4</v>
      </c>
      <c r="M217" s="220">
        <v>658.6</v>
      </c>
      <c r="N217" s="220">
        <v>655.20000000000005</v>
      </c>
      <c r="O217" s="220">
        <v>662.2</v>
      </c>
      <c r="P217" s="220">
        <v>647.70000000000005</v>
      </c>
      <c r="Q217" s="220">
        <v>619.6</v>
      </c>
      <c r="R217" s="220">
        <v>665</v>
      </c>
      <c r="S217" s="220">
        <v>632.20000000000005</v>
      </c>
      <c r="T217" s="220"/>
      <c r="U217" s="219">
        <f t="shared" si="12"/>
        <v>629.14674432944059</v>
      </c>
    </row>
    <row r="218" spans="1:21" x14ac:dyDescent="0.25">
      <c r="A218" s="2">
        <v>40848</v>
      </c>
      <c r="B218">
        <f t="shared" si="10"/>
        <v>2011</v>
      </c>
      <c r="C218">
        <f t="shared" si="11"/>
        <v>11</v>
      </c>
      <c r="D218" s="219">
        <v>624.5</v>
      </c>
      <c r="E218" s="220">
        <v>639.79999999999995</v>
      </c>
      <c r="F218" s="220">
        <v>645.5</v>
      </c>
      <c r="G218" s="220">
        <v>646.79999999999995</v>
      </c>
      <c r="H218" s="220">
        <v>646.4</v>
      </c>
      <c r="I218" s="220">
        <v>630</v>
      </c>
      <c r="J218" s="220">
        <v>649</v>
      </c>
      <c r="K218" s="220">
        <v>640.20000000000005</v>
      </c>
      <c r="L218" s="220">
        <v>652.1</v>
      </c>
      <c r="M218" s="220">
        <v>659.4</v>
      </c>
      <c r="N218" s="220">
        <v>655.9</v>
      </c>
      <c r="O218" s="220">
        <v>664.2</v>
      </c>
      <c r="P218" s="220">
        <v>648.9</v>
      </c>
      <c r="Q218" s="220">
        <v>624.5</v>
      </c>
      <c r="R218" s="220">
        <v>667.8</v>
      </c>
      <c r="S218" s="220">
        <v>630.5</v>
      </c>
      <c r="T218" s="220"/>
      <c r="U218" s="219">
        <f t="shared" si="12"/>
        <v>630.3594553048182</v>
      </c>
    </row>
    <row r="219" spans="1:21" x14ac:dyDescent="0.25">
      <c r="A219" s="2">
        <v>40878</v>
      </c>
      <c r="B219">
        <f t="shared" si="10"/>
        <v>2011</v>
      </c>
      <c r="C219">
        <f t="shared" si="11"/>
        <v>12</v>
      </c>
      <c r="D219" s="219">
        <v>625</v>
      </c>
      <c r="E219" s="220">
        <v>669.5</v>
      </c>
      <c r="F219" s="220">
        <v>676.4</v>
      </c>
      <c r="G219" s="220">
        <v>675.8</v>
      </c>
      <c r="H219" s="220">
        <v>674.8</v>
      </c>
      <c r="I219" s="220">
        <v>656.5</v>
      </c>
      <c r="J219" s="220">
        <v>679.1</v>
      </c>
      <c r="K219" s="220">
        <v>669.6</v>
      </c>
      <c r="L219" s="220">
        <v>682.4</v>
      </c>
      <c r="M219" s="220">
        <v>684</v>
      </c>
      <c r="N219" s="220">
        <v>680.8</v>
      </c>
      <c r="O219" s="220">
        <v>692.8</v>
      </c>
      <c r="P219" s="220">
        <v>677.1</v>
      </c>
      <c r="Q219" s="220">
        <v>625</v>
      </c>
      <c r="R219" s="220">
        <v>695.4</v>
      </c>
      <c r="S219" s="220">
        <v>660.8</v>
      </c>
      <c r="T219" s="220"/>
      <c r="U219" s="219">
        <f t="shared" si="12"/>
        <v>653.09870549951859</v>
      </c>
    </row>
    <row r="220" spans="1:21" x14ac:dyDescent="0.25">
      <c r="A220" s="2">
        <v>40909</v>
      </c>
      <c r="B220">
        <f t="shared" si="10"/>
        <v>2012</v>
      </c>
      <c r="C220">
        <f t="shared" si="11"/>
        <v>1</v>
      </c>
      <c r="D220" s="219">
        <v>609.6</v>
      </c>
      <c r="E220" s="220">
        <v>633.1</v>
      </c>
      <c r="F220" s="220">
        <v>639.6</v>
      </c>
      <c r="G220" s="220">
        <v>637.5</v>
      </c>
      <c r="H220" s="220">
        <v>637.4</v>
      </c>
      <c r="I220" s="220">
        <v>620.4</v>
      </c>
      <c r="J220" s="220">
        <v>642</v>
      </c>
      <c r="K220" s="220">
        <v>631.9</v>
      </c>
      <c r="L220" s="220">
        <v>646</v>
      </c>
      <c r="M220" s="220">
        <v>649</v>
      </c>
      <c r="N220" s="220">
        <v>646.6</v>
      </c>
      <c r="O220" s="220">
        <v>655.20000000000005</v>
      </c>
      <c r="P220" s="220">
        <v>640.6</v>
      </c>
      <c r="Q220" s="220">
        <v>609.6</v>
      </c>
      <c r="R220" s="220">
        <v>658</v>
      </c>
      <c r="S220" s="220">
        <v>624.9</v>
      </c>
      <c r="T220" s="220"/>
      <c r="U220" s="219">
        <f t="shared" si="12"/>
        <v>621.3922843293816</v>
      </c>
    </row>
    <row r="221" spans="1:21" x14ac:dyDescent="0.25">
      <c r="A221" s="2">
        <v>40940</v>
      </c>
      <c r="B221">
        <f t="shared" si="10"/>
        <v>2012</v>
      </c>
      <c r="C221">
        <f t="shared" si="11"/>
        <v>2</v>
      </c>
      <c r="D221" s="219">
        <v>603.6</v>
      </c>
      <c r="E221" s="220">
        <v>636.20000000000005</v>
      </c>
      <c r="F221" s="220">
        <v>642.6</v>
      </c>
      <c r="G221" s="220">
        <v>640.20000000000005</v>
      </c>
      <c r="H221" s="220">
        <v>627.5</v>
      </c>
      <c r="I221" s="220">
        <v>622.9</v>
      </c>
      <c r="J221" s="220">
        <v>645.79999999999995</v>
      </c>
      <c r="K221" s="220">
        <v>635.20000000000005</v>
      </c>
      <c r="L221" s="220">
        <v>649.1</v>
      </c>
      <c r="M221" s="220">
        <v>652.9</v>
      </c>
      <c r="N221" s="220">
        <v>649.6</v>
      </c>
      <c r="O221" s="220">
        <v>658.2</v>
      </c>
      <c r="P221" s="220">
        <v>643.5</v>
      </c>
      <c r="Q221" s="220">
        <v>603.6</v>
      </c>
      <c r="R221" s="220">
        <v>660.9</v>
      </c>
      <c r="S221" s="220">
        <v>614.9</v>
      </c>
      <c r="T221" s="220"/>
      <c r="U221" s="219">
        <f t="shared" si="12"/>
        <v>621.83366074568357</v>
      </c>
    </row>
    <row r="222" spans="1:21" x14ac:dyDescent="0.25">
      <c r="A222" s="2">
        <v>40969</v>
      </c>
      <c r="B222">
        <f t="shared" si="10"/>
        <v>2012</v>
      </c>
      <c r="C222">
        <f t="shared" si="11"/>
        <v>3</v>
      </c>
      <c r="D222" s="219">
        <v>619</v>
      </c>
      <c r="E222" s="220">
        <v>643.20000000000005</v>
      </c>
      <c r="F222" s="220">
        <v>647.4</v>
      </c>
      <c r="G222" s="220">
        <v>643.79999999999995</v>
      </c>
      <c r="H222" s="220">
        <v>646.4</v>
      </c>
      <c r="I222" s="220">
        <v>627.20000000000005</v>
      </c>
      <c r="J222" s="220">
        <v>652.29999999999995</v>
      </c>
      <c r="K222" s="220">
        <v>646.29999999999995</v>
      </c>
      <c r="L222" s="220">
        <v>653.29999999999995</v>
      </c>
      <c r="M222" s="220">
        <v>659.9</v>
      </c>
      <c r="N222" s="220">
        <v>661.1</v>
      </c>
      <c r="O222" s="220">
        <v>658.2</v>
      </c>
      <c r="P222" s="220">
        <v>649.70000000000005</v>
      </c>
      <c r="Q222" s="220">
        <v>619</v>
      </c>
      <c r="R222" s="220">
        <v>664.9</v>
      </c>
      <c r="S222" s="220">
        <v>631.1</v>
      </c>
      <c r="T222" s="220"/>
      <c r="U222" s="219">
        <f t="shared" si="12"/>
        <v>630.10748121119593</v>
      </c>
    </row>
    <row r="223" spans="1:21" x14ac:dyDescent="0.25">
      <c r="A223" s="2">
        <v>41000</v>
      </c>
      <c r="B223">
        <f t="shared" si="10"/>
        <v>2012</v>
      </c>
      <c r="C223">
        <f t="shared" si="11"/>
        <v>4</v>
      </c>
      <c r="D223" s="219">
        <v>638.20000000000005</v>
      </c>
      <c r="E223" s="220">
        <v>666</v>
      </c>
      <c r="F223" s="220">
        <v>672.5</v>
      </c>
      <c r="G223" s="220">
        <v>670.3</v>
      </c>
      <c r="H223" s="220">
        <v>672.7</v>
      </c>
      <c r="I223" s="220">
        <v>653</v>
      </c>
      <c r="J223" s="220">
        <v>674.2</v>
      </c>
      <c r="K223" s="220">
        <v>665.6</v>
      </c>
      <c r="L223" s="220">
        <v>679.3</v>
      </c>
      <c r="M223" s="220">
        <v>682.4</v>
      </c>
      <c r="N223" s="220">
        <v>679.6</v>
      </c>
      <c r="O223" s="220">
        <v>688.2</v>
      </c>
      <c r="P223" s="220">
        <v>673.8</v>
      </c>
      <c r="Q223" s="220">
        <v>638.20000000000005</v>
      </c>
      <c r="R223" s="220">
        <v>691</v>
      </c>
      <c r="S223" s="220">
        <v>657.4</v>
      </c>
      <c r="T223" s="220"/>
      <c r="U223" s="219">
        <f t="shared" si="12"/>
        <v>652.99595039213716</v>
      </c>
    </row>
    <row r="224" spans="1:21" x14ac:dyDescent="0.25">
      <c r="A224" s="2">
        <v>41030</v>
      </c>
      <c r="B224">
        <f t="shared" si="10"/>
        <v>2012</v>
      </c>
      <c r="C224">
        <f t="shared" si="11"/>
        <v>5</v>
      </c>
      <c r="D224" s="219">
        <v>625</v>
      </c>
      <c r="E224" s="220">
        <v>650.20000000000005</v>
      </c>
      <c r="F224" s="220">
        <v>656.8</v>
      </c>
      <c r="G224" s="220">
        <v>654.29999999999995</v>
      </c>
      <c r="H224" s="220">
        <v>653.79999999999995</v>
      </c>
      <c r="I224" s="220">
        <v>637</v>
      </c>
      <c r="J224" s="220">
        <v>668.5</v>
      </c>
      <c r="K224" s="220">
        <v>649.79999999999995</v>
      </c>
      <c r="L224" s="220">
        <v>663.5</v>
      </c>
      <c r="M224" s="220">
        <v>667.3</v>
      </c>
      <c r="N224" s="220">
        <v>663.6</v>
      </c>
      <c r="O224" s="220">
        <v>672.2</v>
      </c>
      <c r="P224" s="220">
        <v>657.4</v>
      </c>
      <c r="Q224" s="220">
        <v>625</v>
      </c>
      <c r="R224" s="220">
        <v>675</v>
      </c>
      <c r="S224" s="220">
        <v>641.9</v>
      </c>
      <c r="T224" s="220"/>
      <c r="U224" s="219">
        <f t="shared" si="12"/>
        <v>638.20815647518657</v>
      </c>
    </row>
    <row r="225" spans="1:21" x14ac:dyDescent="0.25">
      <c r="A225" s="2">
        <v>41061</v>
      </c>
      <c r="B225">
        <f t="shared" si="10"/>
        <v>2012</v>
      </c>
      <c r="C225">
        <f t="shared" si="11"/>
        <v>6</v>
      </c>
      <c r="D225" s="219">
        <v>598.1</v>
      </c>
      <c r="E225" s="220">
        <v>623.1</v>
      </c>
      <c r="F225" s="220">
        <v>629.79999999999995</v>
      </c>
      <c r="G225" s="220">
        <v>627</v>
      </c>
      <c r="H225" s="220">
        <v>626.70000000000005</v>
      </c>
      <c r="I225" s="220">
        <v>609.4</v>
      </c>
      <c r="J225" s="220">
        <v>630.29999999999995</v>
      </c>
      <c r="K225" s="220">
        <v>622.9</v>
      </c>
      <c r="L225" s="220">
        <v>636.5</v>
      </c>
      <c r="M225" s="220">
        <v>639.4</v>
      </c>
      <c r="N225" s="220">
        <v>637.1</v>
      </c>
      <c r="O225" s="220">
        <v>645.20000000000005</v>
      </c>
      <c r="P225" s="220">
        <v>629.29999999999995</v>
      </c>
      <c r="Q225" s="220">
        <v>598.1</v>
      </c>
      <c r="R225" s="220">
        <v>648</v>
      </c>
      <c r="S225" s="220">
        <v>614.9</v>
      </c>
      <c r="T225" s="220"/>
      <c r="U225" s="219">
        <f t="shared" si="12"/>
        <v>611.22398625163601</v>
      </c>
    </row>
    <row r="226" spans="1:21" x14ac:dyDescent="0.25">
      <c r="A226" s="2">
        <v>41091</v>
      </c>
      <c r="B226">
        <f t="shared" si="10"/>
        <v>2012</v>
      </c>
      <c r="C226">
        <f t="shared" si="11"/>
        <v>7</v>
      </c>
      <c r="D226" s="219">
        <v>555.20000000000005</v>
      </c>
      <c r="E226" s="220">
        <v>578.5</v>
      </c>
      <c r="F226" s="220">
        <v>584.6</v>
      </c>
      <c r="G226" s="220">
        <v>582.20000000000005</v>
      </c>
      <c r="H226" s="220">
        <v>581.9</v>
      </c>
      <c r="I226" s="220">
        <v>564.5</v>
      </c>
      <c r="J226" s="220">
        <v>585.5</v>
      </c>
      <c r="K226" s="220">
        <v>577.9</v>
      </c>
      <c r="L226" s="220">
        <v>591.6</v>
      </c>
      <c r="M226" s="220">
        <v>594.70000000000005</v>
      </c>
      <c r="N226" s="220">
        <v>592.1</v>
      </c>
      <c r="O226" s="220">
        <v>600.5</v>
      </c>
      <c r="P226" s="220">
        <v>584</v>
      </c>
      <c r="Q226" s="220">
        <v>555.20000000000005</v>
      </c>
      <c r="R226" s="220">
        <v>603.1</v>
      </c>
      <c r="S226" s="220">
        <v>569.9</v>
      </c>
      <c r="T226" s="220"/>
      <c r="U226" s="219">
        <f t="shared" si="12"/>
        <v>567.49207181753593</v>
      </c>
    </row>
    <row r="227" spans="1:21" x14ac:dyDescent="0.25">
      <c r="A227" s="2">
        <v>41122</v>
      </c>
      <c r="B227">
        <f t="shared" si="10"/>
        <v>2012</v>
      </c>
      <c r="C227">
        <f t="shared" si="11"/>
        <v>8</v>
      </c>
      <c r="D227" s="219">
        <v>581</v>
      </c>
      <c r="E227" s="220">
        <v>602.6</v>
      </c>
      <c r="F227" s="220">
        <v>608.70000000000005</v>
      </c>
      <c r="G227" s="220">
        <v>605.6</v>
      </c>
      <c r="H227" s="220">
        <v>606</v>
      </c>
      <c r="I227" s="220">
        <v>587.9</v>
      </c>
      <c r="J227" s="220">
        <v>609.9</v>
      </c>
      <c r="K227" s="220">
        <v>601.79999999999995</v>
      </c>
      <c r="L227" s="220">
        <v>615.1</v>
      </c>
      <c r="M227" s="220">
        <v>618.4</v>
      </c>
      <c r="N227" s="220">
        <v>615.4</v>
      </c>
      <c r="O227" s="220">
        <v>624.20000000000005</v>
      </c>
      <c r="P227" s="220">
        <v>607.70000000000005</v>
      </c>
      <c r="Q227" s="220">
        <v>581</v>
      </c>
      <c r="R227" s="220">
        <v>627</v>
      </c>
      <c r="S227" s="220">
        <v>593.9</v>
      </c>
      <c r="T227" s="220"/>
      <c r="U227" s="219">
        <f t="shared" si="12"/>
        <v>591.25537250097227</v>
      </c>
    </row>
    <row r="228" spans="1:21" x14ac:dyDescent="0.25">
      <c r="A228" s="2">
        <v>41153</v>
      </c>
      <c r="B228">
        <f t="shared" si="10"/>
        <v>2012</v>
      </c>
      <c r="C228">
        <f t="shared" si="11"/>
        <v>9</v>
      </c>
      <c r="D228" s="219">
        <v>622.1</v>
      </c>
      <c r="E228" s="220">
        <v>641.20000000000005</v>
      </c>
      <c r="F228" s="220">
        <v>647.6</v>
      </c>
      <c r="G228" s="220">
        <v>644.5</v>
      </c>
      <c r="H228" s="220">
        <v>644.5</v>
      </c>
      <c r="I228" s="220">
        <v>624.6</v>
      </c>
      <c r="J228" s="220">
        <v>648.79999999999995</v>
      </c>
      <c r="K228" s="220">
        <v>640.5</v>
      </c>
      <c r="L228" s="220">
        <v>654.5</v>
      </c>
      <c r="M228" s="220">
        <v>657.5</v>
      </c>
      <c r="N228" s="220">
        <v>654.4</v>
      </c>
      <c r="O228" s="220">
        <v>663.2</v>
      </c>
      <c r="P228" s="220">
        <v>646.5</v>
      </c>
      <c r="Q228" s="220">
        <v>622.1</v>
      </c>
      <c r="R228" s="220">
        <v>665.9</v>
      </c>
      <c r="S228" s="220">
        <v>632.9</v>
      </c>
      <c r="T228" s="220"/>
      <c r="U228" s="219">
        <f t="shared" si="12"/>
        <v>629.72603569012472</v>
      </c>
    </row>
    <row r="229" spans="1:21" x14ac:dyDescent="0.25">
      <c r="A229" s="2">
        <v>41183</v>
      </c>
      <c r="B229">
        <f t="shared" si="10"/>
        <v>2012</v>
      </c>
      <c r="C229">
        <f t="shared" si="11"/>
        <v>10</v>
      </c>
      <c r="D229" s="219">
        <v>611.20000000000005</v>
      </c>
      <c r="E229" s="220">
        <v>629.6</v>
      </c>
      <c r="F229" s="220">
        <v>635.79999999999995</v>
      </c>
      <c r="G229" s="220">
        <v>633.29999999999995</v>
      </c>
      <c r="H229" s="220">
        <v>632.79999999999995</v>
      </c>
      <c r="I229" s="220">
        <v>616.29999999999995</v>
      </c>
      <c r="J229" s="220">
        <v>636.5</v>
      </c>
      <c r="K229" s="220">
        <v>628.9</v>
      </c>
      <c r="L229" s="220">
        <v>641.20000000000005</v>
      </c>
      <c r="M229" s="220">
        <v>645.79999999999995</v>
      </c>
      <c r="N229" s="220">
        <v>642.5</v>
      </c>
      <c r="O229" s="220">
        <v>651.5</v>
      </c>
      <c r="P229" s="220">
        <v>633.70000000000005</v>
      </c>
      <c r="Q229" s="220">
        <v>611.20000000000005</v>
      </c>
      <c r="R229" s="220">
        <v>654</v>
      </c>
      <c r="S229" s="220">
        <v>620.9</v>
      </c>
      <c r="T229" s="220"/>
      <c r="U229" s="219">
        <f t="shared" si="12"/>
        <v>618.48836992319912</v>
      </c>
    </row>
    <row r="230" spans="1:21" x14ac:dyDescent="0.25">
      <c r="A230" s="2">
        <v>41214</v>
      </c>
      <c r="B230">
        <f t="shared" si="10"/>
        <v>2012</v>
      </c>
      <c r="C230">
        <f t="shared" si="11"/>
        <v>11</v>
      </c>
      <c r="D230" s="219">
        <v>614.79999999999995</v>
      </c>
      <c r="E230" s="220">
        <v>631.4</v>
      </c>
      <c r="F230" s="220">
        <v>637.6</v>
      </c>
      <c r="G230" s="220">
        <v>635</v>
      </c>
      <c r="H230" s="220">
        <v>635.5</v>
      </c>
      <c r="I230" s="220">
        <v>617.79999999999995</v>
      </c>
      <c r="J230" s="220">
        <v>639</v>
      </c>
      <c r="K230" s="220">
        <v>631.4</v>
      </c>
      <c r="L230" s="220">
        <v>643.1</v>
      </c>
      <c r="M230" s="220">
        <v>647.29999999999995</v>
      </c>
      <c r="N230" s="220">
        <v>644.6</v>
      </c>
      <c r="O230" s="220">
        <v>653.5</v>
      </c>
      <c r="P230" s="220">
        <v>635.5</v>
      </c>
      <c r="Q230" s="220">
        <v>614.79999999999995</v>
      </c>
      <c r="R230" s="220">
        <v>656.2</v>
      </c>
      <c r="S230" s="220">
        <v>622.9</v>
      </c>
      <c r="T230" s="220"/>
      <c r="U230" s="219">
        <f t="shared" si="12"/>
        <v>620.71415655982298</v>
      </c>
    </row>
    <row r="231" spans="1:21" x14ac:dyDescent="0.25">
      <c r="A231" s="2">
        <v>41244</v>
      </c>
      <c r="B231">
        <f t="shared" si="10"/>
        <v>2012</v>
      </c>
      <c r="C231">
        <f t="shared" si="11"/>
        <v>12</v>
      </c>
      <c r="D231" s="219">
        <v>603</v>
      </c>
      <c r="E231" s="220">
        <v>619.4</v>
      </c>
      <c r="F231" s="220">
        <v>625.79999999999995</v>
      </c>
      <c r="G231" s="220">
        <v>623.1</v>
      </c>
      <c r="H231" s="220">
        <v>622.79999999999995</v>
      </c>
      <c r="I231" s="220">
        <v>607</v>
      </c>
      <c r="J231" s="220">
        <v>626.4</v>
      </c>
      <c r="K231" s="220">
        <v>620</v>
      </c>
      <c r="L231" s="220">
        <v>631</v>
      </c>
      <c r="M231" s="220">
        <v>635.5</v>
      </c>
      <c r="N231" s="220">
        <v>632.70000000000005</v>
      </c>
      <c r="O231" s="220">
        <v>641.5</v>
      </c>
      <c r="P231" s="220">
        <v>624.5</v>
      </c>
      <c r="Q231" s="220">
        <v>603</v>
      </c>
      <c r="R231" s="220">
        <v>644</v>
      </c>
      <c r="S231" s="220">
        <v>611.1</v>
      </c>
      <c r="T231" s="220"/>
      <c r="U231" s="219">
        <f t="shared" si="12"/>
        <v>609.11098244781601</v>
      </c>
    </row>
    <row r="232" spans="1:21" x14ac:dyDescent="0.25">
      <c r="A232" s="2">
        <v>41275</v>
      </c>
      <c r="B232">
        <f t="shared" si="10"/>
        <v>2013</v>
      </c>
      <c r="C232">
        <f t="shared" si="11"/>
        <v>1</v>
      </c>
      <c r="D232" s="219">
        <v>600.32173909999995</v>
      </c>
      <c r="E232" s="220">
        <v>617.68421049999995</v>
      </c>
      <c r="F232" s="220">
        <v>625.18666670000005</v>
      </c>
      <c r="G232" s="220">
        <v>620.58333330000005</v>
      </c>
      <c r="H232" s="220">
        <v>620.75</v>
      </c>
      <c r="I232" s="220">
        <v>603.79999999999995</v>
      </c>
      <c r="J232" s="220">
        <v>628.08695650000004</v>
      </c>
      <c r="K232" s="220">
        <v>618.69230770000001</v>
      </c>
      <c r="L232" s="220">
        <v>628.9107143</v>
      </c>
      <c r="M232" s="220">
        <v>633.61290320000001</v>
      </c>
      <c r="N232" s="220">
        <v>630.5</v>
      </c>
      <c r="O232" s="220">
        <v>646.16666669999995</v>
      </c>
      <c r="P232" s="220">
        <v>621.45454549999999</v>
      </c>
      <c r="Q232" s="220">
        <v>600.32173909999995</v>
      </c>
      <c r="R232" s="220">
        <v>640.63636359999998</v>
      </c>
      <c r="S232" s="220">
        <v>611.91666669999995</v>
      </c>
      <c r="T232" s="220"/>
      <c r="U232" s="219">
        <f t="shared" si="12"/>
        <v>607.39590618495845</v>
      </c>
    </row>
    <row r="233" spans="1:21" x14ac:dyDescent="0.25">
      <c r="A233" s="2">
        <v>41306</v>
      </c>
      <c r="B233">
        <f t="shared" si="10"/>
        <v>2013</v>
      </c>
      <c r="C233">
        <f t="shared" si="11"/>
        <v>2</v>
      </c>
      <c r="D233" s="219">
        <v>604.84070799999995</v>
      </c>
      <c r="E233" s="220">
        <v>628.73684209999999</v>
      </c>
      <c r="F233" s="220">
        <v>636.32000000000005</v>
      </c>
      <c r="G233" s="220">
        <v>633.16666669999995</v>
      </c>
      <c r="H233" s="220">
        <v>632.58333330000005</v>
      </c>
      <c r="I233" s="220">
        <v>616.4</v>
      </c>
      <c r="J233" s="220">
        <v>640.08695650000004</v>
      </c>
      <c r="K233" s="220">
        <v>628.46153849999996</v>
      </c>
      <c r="L233" s="220">
        <v>641.26785710000001</v>
      </c>
      <c r="M233" s="220">
        <v>645.16129030000002</v>
      </c>
      <c r="N233" s="220">
        <v>643.5</v>
      </c>
      <c r="O233" s="220">
        <v>658.16666669999995</v>
      </c>
      <c r="P233" s="220">
        <v>635.90909090000002</v>
      </c>
      <c r="Q233" s="220">
        <v>604.84070799999995</v>
      </c>
      <c r="R233" s="220">
        <v>655.09090909999998</v>
      </c>
      <c r="S233" s="220">
        <v>624.07142859999999</v>
      </c>
      <c r="T233" s="220"/>
      <c r="U233" s="219">
        <f t="shared" si="12"/>
        <v>617.6057723359794</v>
      </c>
    </row>
    <row r="234" spans="1:21" x14ac:dyDescent="0.25">
      <c r="A234" s="2">
        <v>41334</v>
      </c>
      <c r="B234">
        <f t="shared" si="10"/>
        <v>2013</v>
      </c>
      <c r="C234">
        <f t="shared" si="11"/>
        <v>3</v>
      </c>
      <c r="D234" s="219">
        <v>639.60683759999995</v>
      </c>
      <c r="E234" s="220">
        <v>655.10526319999997</v>
      </c>
      <c r="F234" s="220">
        <v>662.72</v>
      </c>
      <c r="G234" s="220">
        <v>658.91666669999995</v>
      </c>
      <c r="H234" s="220">
        <v>658.15384619999998</v>
      </c>
      <c r="I234" s="220">
        <v>641.47500000000002</v>
      </c>
      <c r="J234" s="220">
        <v>665.91304349999996</v>
      </c>
      <c r="K234" s="220">
        <v>653</v>
      </c>
      <c r="L234" s="220">
        <v>667.80357140000001</v>
      </c>
      <c r="M234" s="220">
        <v>670.35483869999996</v>
      </c>
      <c r="N234" s="220">
        <v>669.64285710000001</v>
      </c>
      <c r="O234" s="220">
        <v>684.16666669999995</v>
      </c>
      <c r="P234" s="220">
        <v>661.81818180000005</v>
      </c>
      <c r="Q234" s="220">
        <v>639.60683759999995</v>
      </c>
      <c r="R234" s="220">
        <v>681.09090909999998</v>
      </c>
      <c r="S234" s="220">
        <v>650.23076920000005</v>
      </c>
      <c r="T234" s="220"/>
      <c r="U234" s="219">
        <f t="shared" si="12"/>
        <v>644.84054182999864</v>
      </c>
    </row>
    <row r="235" spans="1:21" x14ac:dyDescent="0.25">
      <c r="A235" s="2">
        <v>41365</v>
      </c>
      <c r="B235">
        <f t="shared" si="10"/>
        <v>2013</v>
      </c>
      <c r="C235">
        <f t="shared" si="11"/>
        <v>4</v>
      </c>
      <c r="D235" s="219">
        <v>601.19658119999997</v>
      </c>
      <c r="E235" s="220">
        <v>613.31578950000005</v>
      </c>
      <c r="F235" s="220">
        <v>619.91999999999996</v>
      </c>
      <c r="G235" s="220">
        <v>620.25</v>
      </c>
      <c r="H235" s="220">
        <v>616.30769229999999</v>
      </c>
      <c r="I235" s="220">
        <v>600.27499999999998</v>
      </c>
      <c r="J235" s="220">
        <v>634.45833330000005</v>
      </c>
      <c r="K235" s="220">
        <v>618.26666669999997</v>
      </c>
      <c r="L235" s="220">
        <v>626.32758620000004</v>
      </c>
      <c r="M235" s="220">
        <v>629.74193549999995</v>
      </c>
      <c r="N235" s="220">
        <v>626.64285710000001</v>
      </c>
      <c r="O235" s="220">
        <v>641.16666669999995</v>
      </c>
      <c r="P235" s="220">
        <v>622.45454549999999</v>
      </c>
      <c r="Q235" s="220">
        <v>601.19658119999997</v>
      </c>
      <c r="R235" s="220">
        <v>638.09090909999998</v>
      </c>
      <c r="S235" s="220">
        <v>608.23076920000005</v>
      </c>
      <c r="T235" s="220"/>
      <c r="U235" s="219">
        <f t="shared" si="12"/>
        <v>605.20480744244264</v>
      </c>
    </row>
    <row r="236" spans="1:21" x14ac:dyDescent="0.25">
      <c r="A236" s="2">
        <v>41395</v>
      </c>
      <c r="B236">
        <f t="shared" si="10"/>
        <v>2013</v>
      </c>
      <c r="C236">
        <f t="shared" si="11"/>
        <v>5</v>
      </c>
      <c r="D236" s="219">
        <v>575.16379310000002</v>
      </c>
      <c r="E236" s="220">
        <v>587.94736839999996</v>
      </c>
      <c r="F236" s="220">
        <v>593.18666670000005</v>
      </c>
      <c r="G236" s="220">
        <v>591.41666669999995</v>
      </c>
      <c r="H236" s="220">
        <v>588.92307689999996</v>
      </c>
      <c r="I236" s="220">
        <v>576.20000000000005</v>
      </c>
      <c r="J236" s="220">
        <v>598.08333330000005</v>
      </c>
      <c r="K236" s="220">
        <v>593.53333329999998</v>
      </c>
      <c r="L236" s="220">
        <v>597.9482759</v>
      </c>
      <c r="M236" s="220">
        <v>603.76666669999997</v>
      </c>
      <c r="N236" s="220">
        <v>599.92857140000001</v>
      </c>
      <c r="O236" s="220">
        <v>614.16666669999995</v>
      </c>
      <c r="P236" s="220">
        <v>596.18181819999995</v>
      </c>
      <c r="Q236" s="220">
        <v>575.16379310000002</v>
      </c>
      <c r="R236" s="220">
        <v>611.09090909999998</v>
      </c>
      <c r="S236" s="220">
        <v>583.30769229999999</v>
      </c>
      <c r="T236" s="220"/>
      <c r="U236" s="219">
        <f t="shared" si="12"/>
        <v>578.84302045133188</v>
      </c>
    </row>
    <row r="237" spans="1:21" x14ac:dyDescent="0.25">
      <c r="A237" s="2">
        <v>41426</v>
      </c>
      <c r="B237">
        <f t="shared" si="10"/>
        <v>2013</v>
      </c>
      <c r="C237">
        <f t="shared" si="11"/>
        <v>6</v>
      </c>
      <c r="D237" s="219">
        <v>592.62068969999996</v>
      </c>
      <c r="E237" s="220">
        <v>604.52631580000002</v>
      </c>
      <c r="F237" s="220">
        <v>611.25333330000001</v>
      </c>
      <c r="G237" s="220">
        <v>607.41666669999995</v>
      </c>
      <c r="H237" s="220">
        <v>607</v>
      </c>
      <c r="I237" s="220">
        <v>592.20000000000005</v>
      </c>
      <c r="J237" s="220">
        <v>613.91666669999995</v>
      </c>
      <c r="K237" s="220">
        <v>610.4</v>
      </c>
      <c r="L237" s="220">
        <v>611.56896549999999</v>
      </c>
      <c r="M237" s="220">
        <v>620.54838710000001</v>
      </c>
      <c r="N237" s="220">
        <v>617.92857140000001</v>
      </c>
      <c r="O237" s="220">
        <v>631.83333330000005</v>
      </c>
      <c r="P237" s="220">
        <v>612.63636359999998</v>
      </c>
      <c r="Q237" s="220">
        <v>592.62068969999996</v>
      </c>
      <c r="R237" s="220">
        <v>629</v>
      </c>
      <c r="S237" s="220">
        <v>599.92307689999996</v>
      </c>
      <c r="T237" s="220"/>
      <c r="U237" s="219">
        <f t="shared" si="12"/>
        <v>595.38888860961697</v>
      </c>
    </row>
    <row r="238" spans="1:21" x14ac:dyDescent="0.25">
      <c r="A238" s="2">
        <v>41456</v>
      </c>
      <c r="B238">
        <f t="shared" si="10"/>
        <v>2013</v>
      </c>
      <c r="C238">
        <f t="shared" si="11"/>
        <v>7</v>
      </c>
      <c r="D238" s="219">
        <v>614.36206900000002</v>
      </c>
      <c r="E238" s="220">
        <v>624.78947370000003</v>
      </c>
      <c r="F238" s="220">
        <v>632.58666670000002</v>
      </c>
      <c r="G238" s="220">
        <v>629.33333330000005</v>
      </c>
      <c r="H238" s="220">
        <v>627.07692310000004</v>
      </c>
      <c r="I238" s="220">
        <v>612.5</v>
      </c>
      <c r="J238" s="220">
        <v>636.125</v>
      </c>
      <c r="K238" s="220">
        <v>626.66666669999995</v>
      </c>
      <c r="L238" s="220">
        <v>636.51724139999999</v>
      </c>
      <c r="M238" s="220">
        <v>641.25806450000005</v>
      </c>
      <c r="N238" s="220">
        <v>639.92857140000001</v>
      </c>
      <c r="O238" s="220">
        <v>652.66666669999995</v>
      </c>
      <c r="P238" s="220">
        <v>633.81818180000005</v>
      </c>
      <c r="Q238" s="220">
        <v>614.36206900000002</v>
      </c>
      <c r="R238" s="220">
        <v>650.81818180000005</v>
      </c>
      <c r="S238" s="220">
        <v>620.92307689999996</v>
      </c>
      <c r="T238" s="220"/>
      <c r="U238" s="219">
        <f t="shared" si="12"/>
        <v>616.45292720750945</v>
      </c>
    </row>
    <row r="239" spans="1:21" x14ac:dyDescent="0.25">
      <c r="A239" s="2">
        <v>41487</v>
      </c>
      <c r="B239">
        <f t="shared" si="10"/>
        <v>2013</v>
      </c>
      <c r="C239">
        <f t="shared" si="11"/>
        <v>8</v>
      </c>
      <c r="D239" s="219">
        <v>639.04347829999995</v>
      </c>
      <c r="E239" s="220">
        <v>648.21052629999997</v>
      </c>
      <c r="F239" s="220">
        <v>658.18666670000005</v>
      </c>
      <c r="G239" s="220">
        <v>653.58333330000005</v>
      </c>
      <c r="H239" s="220">
        <v>653.46153849999996</v>
      </c>
      <c r="I239" s="220">
        <v>636.1</v>
      </c>
      <c r="J239" s="220">
        <v>656.29166669999995</v>
      </c>
      <c r="K239" s="220">
        <v>653.06666670000004</v>
      </c>
      <c r="L239" s="220">
        <v>661.74137929999995</v>
      </c>
      <c r="M239" s="220">
        <v>664.65625</v>
      </c>
      <c r="N239" s="220">
        <v>664.92857140000001</v>
      </c>
      <c r="O239" s="220">
        <v>678</v>
      </c>
      <c r="P239" s="220">
        <v>659.63636359999998</v>
      </c>
      <c r="Q239" s="220">
        <v>639.04347829999995</v>
      </c>
      <c r="R239" s="220">
        <v>675.81818180000005</v>
      </c>
      <c r="S239" s="220">
        <v>644.5</v>
      </c>
      <c r="T239" s="220"/>
      <c r="U239" s="219">
        <f t="shared" si="12"/>
        <v>640.7516110216726</v>
      </c>
    </row>
    <row r="240" spans="1:21" x14ac:dyDescent="0.25">
      <c r="A240" s="2">
        <v>41518</v>
      </c>
      <c r="B240">
        <f t="shared" si="10"/>
        <v>2013</v>
      </c>
      <c r="C240">
        <f t="shared" si="11"/>
        <v>9</v>
      </c>
      <c r="D240" s="219">
        <v>649.11206900000002</v>
      </c>
      <c r="E240" s="220">
        <v>660.57894739999995</v>
      </c>
      <c r="F240" s="220">
        <v>668.46</v>
      </c>
      <c r="G240" s="220">
        <v>663.5</v>
      </c>
      <c r="H240" s="220">
        <v>661.07692310000004</v>
      </c>
      <c r="I240" s="220">
        <v>645.79999999999995</v>
      </c>
      <c r="J240" s="220">
        <v>672.08333330000005</v>
      </c>
      <c r="K240" s="220">
        <v>661.73333330000003</v>
      </c>
      <c r="L240" s="220">
        <v>671.63793099999998</v>
      </c>
      <c r="M240" s="220">
        <v>676.65625</v>
      </c>
      <c r="N240" s="220">
        <v>676.42857140000001</v>
      </c>
      <c r="O240" s="220">
        <v>689.66666669999995</v>
      </c>
      <c r="P240" s="220">
        <v>665.18181819999995</v>
      </c>
      <c r="Q240" s="220">
        <v>649.11206900000002</v>
      </c>
      <c r="R240" s="220">
        <v>685.90909090000002</v>
      </c>
      <c r="S240" s="220">
        <v>654.7857143</v>
      </c>
      <c r="T240" s="220"/>
      <c r="U240" s="219">
        <f t="shared" si="12"/>
        <v>650.85742356224625</v>
      </c>
    </row>
    <row r="241" spans="1:21" x14ac:dyDescent="0.25">
      <c r="A241" s="2">
        <v>41548</v>
      </c>
      <c r="B241">
        <f t="shared" si="10"/>
        <v>2013</v>
      </c>
      <c r="C241">
        <f t="shared" si="11"/>
        <v>10</v>
      </c>
      <c r="D241" s="219">
        <v>620</v>
      </c>
      <c r="E241" s="220">
        <v>631.47368419999998</v>
      </c>
      <c r="F241" s="220">
        <v>639.12666669999999</v>
      </c>
      <c r="G241" s="220">
        <v>637.83333330000005</v>
      </c>
      <c r="H241" s="220">
        <v>635.15384619999998</v>
      </c>
      <c r="I241" s="220">
        <v>618.75</v>
      </c>
      <c r="J241" s="220">
        <v>646.5</v>
      </c>
      <c r="K241" s="220">
        <v>633.93333329999996</v>
      </c>
      <c r="L241" s="220">
        <v>642.29310339999995</v>
      </c>
      <c r="M241" s="220">
        <v>648.3125</v>
      </c>
      <c r="N241" s="220">
        <v>646.7142857</v>
      </c>
      <c r="O241" s="220">
        <v>667.83333330000005</v>
      </c>
      <c r="P241" s="220">
        <v>641.90909090000002</v>
      </c>
      <c r="Q241" s="220">
        <v>620</v>
      </c>
      <c r="R241" s="220">
        <v>655.90909090000002</v>
      </c>
      <c r="S241" s="220">
        <v>626.14285710000001</v>
      </c>
      <c r="T241" s="220"/>
      <c r="U241" s="219">
        <f t="shared" si="12"/>
        <v>623.0909714977289</v>
      </c>
    </row>
    <row r="242" spans="1:21" x14ac:dyDescent="0.25">
      <c r="A242" s="2">
        <v>41579</v>
      </c>
      <c r="B242">
        <f t="shared" si="10"/>
        <v>2013</v>
      </c>
      <c r="C242">
        <f t="shared" si="11"/>
        <v>11</v>
      </c>
      <c r="D242" s="219">
        <v>614</v>
      </c>
      <c r="E242" s="220">
        <v>625.63157890000002</v>
      </c>
      <c r="F242" s="220">
        <v>633.05999999999995</v>
      </c>
      <c r="G242" s="220">
        <v>629.91666669999995</v>
      </c>
      <c r="H242" s="220">
        <v>628.76923079999995</v>
      </c>
      <c r="I242" s="220">
        <v>612.5</v>
      </c>
      <c r="J242" s="220">
        <v>638.68181819999995</v>
      </c>
      <c r="K242" s="220">
        <v>629.73333330000003</v>
      </c>
      <c r="L242" s="220">
        <v>636.9482759</v>
      </c>
      <c r="M242" s="220">
        <v>641.9375</v>
      </c>
      <c r="N242" s="220">
        <v>640.42857140000001</v>
      </c>
      <c r="O242" s="220">
        <v>661.16666669999995</v>
      </c>
      <c r="P242" s="220">
        <v>633</v>
      </c>
      <c r="Q242" s="220">
        <v>614</v>
      </c>
      <c r="R242" s="220">
        <v>649.90909090000002</v>
      </c>
      <c r="S242" s="220">
        <v>620.2857143</v>
      </c>
      <c r="T242" s="220"/>
      <c r="U242" s="219">
        <f t="shared" si="12"/>
        <v>617.04335139091211</v>
      </c>
    </row>
    <row r="243" spans="1:21" x14ac:dyDescent="0.25">
      <c r="A243" s="2">
        <v>41609</v>
      </c>
      <c r="B243">
        <f t="shared" si="10"/>
        <v>2013</v>
      </c>
      <c r="C243">
        <f t="shared" si="11"/>
        <v>12</v>
      </c>
      <c r="D243" s="219">
        <v>620</v>
      </c>
      <c r="E243" s="220">
        <v>631.68421049999995</v>
      </c>
      <c r="F243" s="220">
        <v>639.05999999999995</v>
      </c>
      <c r="G243" s="220">
        <v>634.5</v>
      </c>
      <c r="H243" s="220">
        <v>634.07692310000004</v>
      </c>
      <c r="I243" s="220">
        <v>618</v>
      </c>
      <c r="J243" s="220">
        <v>644</v>
      </c>
      <c r="K243" s="220">
        <v>635.4</v>
      </c>
      <c r="L243" s="220">
        <v>642.36206900000002</v>
      </c>
      <c r="M243" s="220">
        <v>647.375</v>
      </c>
      <c r="N243" s="220">
        <v>646.42857140000001</v>
      </c>
      <c r="O243" s="220">
        <v>659.5</v>
      </c>
      <c r="P243" s="220">
        <v>638.54545450000001</v>
      </c>
      <c r="Q243" s="220">
        <v>620</v>
      </c>
      <c r="R243" s="220">
        <v>655.81818180000005</v>
      </c>
      <c r="S243" s="220">
        <v>629.14285710000001</v>
      </c>
      <c r="T243" s="220"/>
      <c r="U243" s="219">
        <f t="shared" si="12"/>
        <v>622.56880702467436</v>
      </c>
    </row>
    <row r="244" spans="1:21" x14ac:dyDescent="0.25">
      <c r="A244" s="2">
        <v>41640</v>
      </c>
      <c r="B244">
        <f t="shared" si="10"/>
        <v>2014</v>
      </c>
      <c r="C244">
        <f t="shared" si="11"/>
        <v>1</v>
      </c>
      <c r="D244" s="219">
        <v>650</v>
      </c>
      <c r="E244" s="220">
        <v>665.89473680000003</v>
      </c>
      <c r="F244" s="220">
        <v>669.99333330000002</v>
      </c>
      <c r="G244" s="220">
        <v>663.5</v>
      </c>
      <c r="H244" s="220">
        <v>665.84615380000002</v>
      </c>
      <c r="I244" s="220">
        <v>646.79999999999995</v>
      </c>
      <c r="J244" s="220">
        <v>676</v>
      </c>
      <c r="K244" s="220">
        <v>666.93333329999996</v>
      </c>
      <c r="L244" s="220">
        <v>673.39655170000003</v>
      </c>
      <c r="M244" s="220">
        <v>677.5625</v>
      </c>
      <c r="N244" s="220">
        <v>682.2857143</v>
      </c>
      <c r="O244" s="220">
        <v>692.33333330000005</v>
      </c>
      <c r="P244" s="220">
        <v>673.36363640000002</v>
      </c>
      <c r="Q244" s="220">
        <v>650</v>
      </c>
      <c r="R244" s="220">
        <v>692.54545450000001</v>
      </c>
      <c r="S244" s="220">
        <v>657.2142857</v>
      </c>
      <c r="T244" s="220"/>
      <c r="U244" s="219">
        <f t="shared" si="12"/>
        <v>653.1530800190028</v>
      </c>
    </row>
    <row r="245" spans="1:21" x14ac:dyDescent="0.25">
      <c r="A245" s="2">
        <v>41671</v>
      </c>
      <c r="B245">
        <f t="shared" si="10"/>
        <v>2014</v>
      </c>
      <c r="C245">
        <f t="shared" si="11"/>
        <v>2</v>
      </c>
      <c r="D245" s="219">
        <v>659.17241379999996</v>
      </c>
      <c r="E245" s="220">
        <v>672</v>
      </c>
      <c r="F245" s="220">
        <v>676.59333330000004</v>
      </c>
      <c r="G245" s="220">
        <v>672.08333330000005</v>
      </c>
      <c r="H245" s="220">
        <v>671.38461540000003</v>
      </c>
      <c r="I245" s="220">
        <v>653.5</v>
      </c>
      <c r="J245" s="220">
        <v>682.70833330000005</v>
      </c>
      <c r="K245" s="220">
        <v>673.1333333</v>
      </c>
      <c r="L245" s="220">
        <v>680.77586210000004</v>
      </c>
      <c r="M245" s="220">
        <v>685.34375</v>
      </c>
      <c r="N245" s="220">
        <v>686.14285710000001</v>
      </c>
      <c r="O245" s="220">
        <v>699.5</v>
      </c>
      <c r="P245" s="220">
        <v>677</v>
      </c>
      <c r="Q245" s="220">
        <v>659.17241379999996</v>
      </c>
      <c r="R245" s="220">
        <v>695.72727269999996</v>
      </c>
      <c r="S245" s="220">
        <v>664.42857140000001</v>
      </c>
      <c r="T245" s="220"/>
      <c r="U245" s="219">
        <f t="shared" si="12"/>
        <v>660.05545791563782</v>
      </c>
    </row>
    <row r="246" spans="1:21" x14ac:dyDescent="0.25">
      <c r="A246" s="2">
        <v>41699</v>
      </c>
      <c r="B246">
        <f t="shared" si="10"/>
        <v>2014</v>
      </c>
      <c r="C246">
        <f t="shared" si="11"/>
        <v>3</v>
      </c>
      <c r="D246" s="219">
        <v>683.75862070000005</v>
      </c>
      <c r="E246" s="220">
        <v>696</v>
      </c>
      <c r="F246" s="220">
        <v>700.59333330000004</v>
      </c>
      <c r="G246" s="220">
        <v>697.5</v>
      </c>
      <c r="H246" s="220">
        <v>695.38461540000003</v>
      </c>
      <c r="I246" s="220">
        <v>675.17499999999995</v>
      </c>
      <c r="J246" s="220">
        <v>707.58333330000005</v>
      </c>
      <c r="K246" s="220">
        <v>697.2</v>
      </c>
      <c r="L246" s="220">
        <v>703.67241379999996</v>
      </c>
      <c r="M246" s="220">
        <v>709.5</v>
      </c>
      <c r="N246" s="220">
        <v>710.14285710000001</v>
      </c>
      <c r="O246" s="220">
        <v>720.66666669999995</v>
      </c>
      <c r="P246" s="220">
        <v>703.09090909999998</v>
      </c>
      <c r="Q246" s="220">
        <v>683.75862070000005</v>
      </c>
      <c r="R246" s="220">
        <v>719.72727269999996</v>
      </c>
      <c r="S246" s="220">
        <v>688.42857140000001</v>
      </c>
      <c r="T246" s="220"/>
      <c r="U246" s="219">
        <f t="shared" si="12"/>
        <v>683.53842540003643</v>
      </c>
    </row>
    <row r="247" spans="1:21" x14ac:dyDescent="0.25">
      <c r="A247" s="2">
        <v>41730</v>
      </c>
      <c r="B247">
        <f t="shared" si="10"/>
        <v>2014</v>
      </c>
      <c r="C247">
        <f t="shared" si="11"/>
        <v>4</v>
      </c>
      <c r="D247" s="219">
        <v>667.15384619999998</v>
      </c>
      <c r="E247" s="220">
        <v>683.05263160000004</v>
      </c>
      <c r="F247" s="220">
        <v>686.06</v>
      </c>
      <c r="G247" s="220">
        <v>682.41666669999995</v>
      </c>
      <c r="H247" s="220">
        <v>680.23076920000005</v>
      </c>
      <c r="I247" s="220">
        <v>663.02499999999998</v>
      </c>
      <c r="J247" s="220">
        <v>691.5</v>
      </c>
      <c r="K247" s="220">
        <v>681.8666667</v>
      </c>
      <c r="L247" s="220">
        <v>688.22413789999996</v>
      </c>
      <c r="M247" s="220">
        <v>693.59375</v>
      </c>
      <c r="N247" s="220">
        <v>696</v>
      </c>
      <c r="O247" s="220">
        <v>710</v>
      </c>
      <c r="P247" s="220">
        <v>678.27272730000004</v>
      </c>
      <c r="Q247" s="220">
        <v>667.15384619999998</v>
      </c>
      <c r="R247" s="220">
        <v>706.45454549999999</v>
      </c>
      <c r="S247" s="220">
        <v>672.42857140000001</v>
      </c>
      <c r="T247" s="220"/>
      <c r="U247" s="219">
        <f t="shared" si="12"/>
        <v>668.77629059131232</v>
      </c>
    </row>
    <row r="248" spans="1:21" x14ac:dyDescent="0.25">
      <c r="A248" s="2">
        <v>41760</v>
      </c>
      <c r="B248">
        <f t="shared" si="10"/>
        <v>2014</v>
      </c>
      <c r="C248">
        <f t="shared" si="11"/>
        <v>5</v>
      </c>
      <c r="D248" s="219">
        <v>688.04273499999999</v>
      </c>
      <c r="E248" s="220">
        <v>697.36842109999998</v>
      </c>
      <c r="F248" s="220">
        <v>706.59333330000004</v>
      </c>
      <c r="G248" s="220">
        <v>703.58333330000005</v>
      </c>
      <c r="H248" s="220">
        <v>701.69230770000001</v>
      </c>
      <c r="I248" s="220">
        <v>683.9</v>
      </c>
      <c r="J248" s="220">
        <v>707.54166669999995</v>
      </c>
      <c r="K248" s="220">
        <v>703.8</v>
      </c>
      <c r="L248" s="220">
        <v>706.39655170000003</v>
      </c>
      <c r="M248" s="220">
        <v>714.5625</v>
      </c>
      <c r="N248" s="220">
        <v>716.2857143</v>
      </c>
      <c r="O248" s="220">
        <v>728.33333330000005</v>
      </c>
      <c r="P248" s="220">
        <v>699.72727269999996</v>
      </c>
      <c r="Q248" s="220">
        <v>688.04273499999999</v>
      </c>
      <c r="R248" s="220">
        <v>725.27272730000004</v>
      </c>
      <c r="S248" s="220">
        <v>695.2857143</v>
      </c>
      <c r="T248" s="220"/>
      <c r="U248" s="219">
        <f t="shared" si="12"/>
        <v>688.4587422744612</v>
      </c>
    </row>
    <row r="249" spans="1:21" x14ac:dyDescent="0.25">
      <c r="A249" s="2">
        <v>41791</v>
      </c>
      <c r="B249">
        <f t="shared" si="10"/>
        <v>2014</v>
      </c>
      <c r="C249">
        <f t="shared" si="11"/>
        <v>6</v>
      </c>
      <c r="D249" s="219">
        <v>668.40170939999996</v>
      </c>
      <c r="E249" s="220">
        <v>682.26315790000001</v>
      </c>
      <c r="F249" s="220">
        <v>685.39333329999999</v>
      </c>
      <c r="G249" s="220">
        <v>683.5</v>
      </c>
      <c r="H249" s="220">
        <v>681.84615380000002</v>
      </c>
      <c r="I249" s="220">
        <v>664.25</v>
      </c>
      <c r="J249" s="220">
        <v>690.375</v>
      </c>
      <c r="K249" s="220">
        <v>682.66666669999995</v>
      </c>
      <c r="L249" s="220">
        <v>689.63793099999998</v>
      </c>
      <c r="M249" s="220">
        <v>695.15625</v>
      </c>
      <c r="N249" s="220">
        <v>695.2857143</v>
      </c>
      <c r="O249" s="220">
        <v>710.83333330000005</v>
      </c>
      <c r="P249" s="220">
        <v>677.90909090000002</v>
      </c>
      <c r="Q249" s="220">
        <v>668.40170939999996</v>
      </c>
      <c r="R249" s="220">
        <v>707.36363640000002</v>
      </c>
      <c r="S249" s="220">
        <v>674.2857143</v>
      </c>
      <c r="T249" s="220"/>
      <c r="U249" s="219">
        <f t="shared" si="12"/>
        <v>669.29447309046566</v>
      </c>
    </row>
    <row r="250" spans="1:21" x14ac:dyDescent="0.25">
      <c r="A250" s="2">
        <v>41821</v>
      </c>
      <c r="B250">
        <f t="shared" si="10"/>
        <v>2014</v>
      </c>
      <c r="C250">
        <f t="shared" si="11"/>
        <v>7</v>
      </c>
      <c r="D250" s="219">
        <v>682.52991450000002</v>
      </c>
      <c r="E250" s="220">
        <v>695.05263160000004</v>
      </c>
      <c r="F250" s="220">
        <v>700.39333329999999</v>
      </c>
      <c r="G250" s="220">
        <v>698.25</v>
      </c>
      <c r="H250" s="220">
        <v>697.07692310000004</v>
      </c>
      <c r="I250" s="220">
        <v>678.4</v>
      </c>
      <c r="J250" s="220">
        <v>703.875</v>
      </c>
      <c r="K250" s="220">
        <v>698.4</v>
      </c>
      <c r="L250" s="220">
        <v>703.10344829999997</v>
      </c>
      <c r="M250" s="220">
        <v>709.5625</v>
      </c>
      <c r="N250" s="220">
        <v>710.57142859999999</v>
      </c>
      <c r="O250" s="220">
        <v>722.66666669999995</v>
      </c>
      <c r="P250" s="220">
        <v>692.09090909999998</v>
      </c>
      <c r="Q250" s="220">
        <v>682.52991450000002</v>
      </c>
      <c r="R250" s="220">
        <v>721</v>
      </c>
      <c r="S250" s="220">
        <v>690.07142859999999</v>
      </c>
      <c r="T250" s="220"/>
      <c r="U250" s="219">
        <f t="shared" si="12"/>
        <v>683.41018606123066</v>
      </c>
    </row>
    <row r="251" spans="1:21" x14ac:dyDescent="0.25">
      <c r="A251" s="2">
        <v>41852</v>
      </c>
      <c r="B251">
        <f t="shared" si="10"/>
        <v>2014</v>
      </c>
      <c r="C251">
        <f t="shared" si="11"/>
        <v>8</v>
      </c>
      <c r="D251" s="219">
        <v>671.35897439999997</v>
      </c>
      <c r="E251" s="220">
        <v>686.26315790000001</v>
      </c>
      <c r="F251" s="220">
        <v>689.39333329999999</v>
      </c>
      <c r="G251" s="220">
        <v>687.66666669999995</v>
      </c>
      <c r="H251" s="220">
        <v>686.15384619999998</v>
      </c>
      <c r="I251" s="220">
        <v>668.35</v>
      </c>
      <c r="J251" s="220">
        <v>694.54166669999995</v>
      </c>
      <c r="K251" s="220">
        <v>686.33333330000005</v>
      </c>
      <c r="L251" s="220">
        <v>693.41379310000002</v>
      </c>
      <c r="M251" s="220">
        <v>698.5625</v>
      </c>
      <c r="N251" s="220">
        <v>699.57142859999999</v>
      </c>
      <c r="O251" s="220">
        <v>722.16666669999995</v>
      </c>
      <c r="P251" s="220">
        <v>681.18181819999995</v>
      </c>
      <c r="Q251" s="220">
        <v>671.35897439999997</v>
      </c>
      <c r="R251" s="220">
        <v>708.90909090000002</v>
      </c>
      <c r="S251" s="220">
        <v>679.14285710000001</v>
      </c>
      <c r="T251" s="220"/>
      <c r="U251" s="219">
        <f t="shared" si="12"/>
        <v>673.06631605829489</v>
      </c>
    </row>
    <row r="252" spans="1:21" x14ac:dyDescent="0.25">
      <c r="A252" s="2">
        <v>41883</v>
      </c>
      <c r="B252">
        <f t="shared" si="10"/>
        <v>2014</v>
      </c>
      <c r="C252">
        <f t="shared" si="11"/>
        <v>9</v>
      </c>
      <c r="D252" s="219">
        <v>680</v>
      </c>
      <c r="E252" s="220">
        <v>694.73684209999999</v>
      </c>
      <c r="F252" s="220">
        <v>698.46</v>
      </c>
      <c r="G252" s="220">
        <v>697</v>
      </c>
      <c r="H252" s="220">
        <v>695.61538459999997</v>
      </c>
      <c r="I252" s="220">
        <v>676.35</v>
      </c>
      <c r="J252" s="220">
        <v>703.125</v>
      </c>
      <c r="K252" s="220">
        <v>695.73333330000003</v>
      </c>
      <c r="L252" s="220">
        <v>698</v>
      </c>
      <c r="M252" s="220">
        <v>707.6875</v>
      </c>
      <c r="N252" s="220">
        <v>708.7142857</v>
      </c>
      <c r="O252" s="220">
        <v>721.5</v>
      </c>
      <c r="P252" s="220">
        <v>690.36363640000002</v>
      </c>
      <c r="Q252" s="220">
        <v>680</v>
      </c>
      <c r="R252" s="220">
        <v>717.90909090000002</v>
      </c>
      <c r="S252" s="220">
        <v>688.2142857</v>
      </c>
      <c r="T252" s="220"/>
      <c r="U252" s="219">
        <f t="shared" si="12"/>
        <v>681.19382659269831</v>
      </c>
    </row>
    <row r="253" spans="1:21" x14ac:dyDescent="0.25">
      <c r="A253" s="2">
        <v>41913</v>
      </c>
      <c r="B253">
        <f t="shared" si="10"/>
        <v>2014</v>
      </c>
      <c r="C253">
        <f t="shared" si="11"/>
        <v>10</v>
      </c>
      <c r="D253" s="219">
        <v>675.00854700000002</v>
      </c>
      <c r="E253" s="220">
        <v>688.57894739999995</v>
      </c>
      <c r="F253" s="220">
        <v>693.19333329999995</v>
      </c>
      <c r="G253" s="220">
        <v>690.25</v>
      </c>
      <c r="H253" s="220">
        <v>689.69230770000001</v>
      </c>
      <c r="I253" s="220">
        <v>671.7</v>
      </c>
      <c r="J253" s="220">
        <v>697.33333330000005</v>
      </c>
      <c r="K253" s="220">
        <v>687.53333329999998</v>
      </c>
      <c r="L253" s="220">
        <v>694</v>
      </c>
      <c r="M253" s="220">
        <v>702.0625</v>
      </c>
      <c r="N253" s="220">
        <v>703.85714289999999</v>
      </c>
      <c r="O253" s="220">
        <v>716</v>
      </c>
      <c r="P253" s="220">
        <v>684.45454549999999</v>
      </c>
      <c r="Q253" s="220">
        <v>675.00854700000002</v>
      </c>
      <c r="R253" s="220">
        <v>711.81818180000005</v>
      </c>
      <c r="S253" s="220">
        <v>682.7857143</v>
      </c>
      <c r="T253" s="220"/>
      <c r="U253" s="219">
        <f t="shared" si="12"/>
        <v>675.92986365778347</v>
      </c>
    </row>
    <row r="254" spans="1:21" x14ac:dyDescent="0.25">
      <c r="A254" s="2">
        <v>41944</v>
      </c>
      <c r="B254">
        <f t="shared" si="10"/>
        <v>2014</v>
      </c>
      <c r="C254">
        <f t="shared" si="11"/>
        <v>11</v>
      </c>
      <c r="D254" s="219">
        <v>655.45299150000005</v>
      </c>
      <c r="E254" s="220">
        <v>669.52631580000002</v>
      </c>
      <c r="F254" s="220">
        <v>674.66</v>
      </c>
      <c r="G254" s="220">
        <v>670.75</v>
      </c>
      <c r="H254" s="220">
        <v>669.69230770000001</v>
      </c>
      <c r="I254" s="220">
        <v>652.95000000000005</v>
      </c>
      <c r="J254" s="220">
        <v>680.04166669999995</v>
      </c>
      <c r="K254" s="220">
        <v>661.73333330000003</v>
      </c>
      <c r="L254" s="220">
        <v>675.41379310000002</v>
      </c>
      <c r="M254" s="220">
        <v>681.875</v>
      </c>
      <c r="N254" s="220">
        <v>681.57142859999999</v>
      </c>
      <c r="O254" s="220">
        <v>695.33333330000005</v>
      </c>
      <c r="P254" s="220">
        <v>664.36363640000002</v>
      </c>
      <c r="Q254" s="220">
        <v>655.45299150000005</v>
      </c>
      <c r="R254" s="220">
        <v>692.72727269999996</v>
      </c>
      <c r="S254" s="220">
        <v>662.85714289999999</v>
      </c>
      <c r="T254" s="220"/>
      <c r="U254" s="219">
        <f t="shared" si="12"/>
        <v>656.70773776251553</v>
      </c>
    </row>
    <row r="255" spans="1:21" x14ac:dyDescent="0.25">
      <c r="A255" s="2">
        <v>41974</v>
      </c>
      <c r="B255">
        <f t="shared" si="10"/>
        <v>2014</v>
      </c>
      <c r="C255">
        <f t="shared" si="11"/>
        <v>12</v>
      </c>
      <c r="D255" s="219">
        <v>632.35042739999994</v>
      </c>
      <c r="E255" s="220">
        <v>647</v>
      </c>
      <c r="F255" s="220">
        <v>654.66</v>
      </c>
      <c r="G255" s="220">
        <v>647.33333330000005</v>
      </c>
      <c r="H255" s="220">
        <v>648.76923079999995</v>
      </c>
      <c r="I255" s="220">
        <v>630.45000000000005</v>
      </c>
      <c r="J255" s="220">
        <v>656.75</v>
      </c>
      <c r="K255" s="220">
        <v>639.46666670000002</v>
      </c>
      <c r="L255" s="220">
        <v>653.75862070000005</v>
      </c>
      <c r="M255" s="220">
        <v>660.34375</v>
      </c>
      <c r="N255" s="220">
        <v>659</v>
      </c>
      <c r="O255" s="220">
        <v>673.16666669999995</v>
      </c>
      <c r="P255" s="220">
        <v>640.90909090000002</v>
      </c>
      <c r="Q255" s="220">
        <v>632.35042739999994</v>
      </c>
      <c r="R255" s="220">
        <v>669.36363640000002</v>
      </c>
      <c r="S255" s="220">
        <v>639.14285710000001</v>
      </c>
      <c r="T255" s="220"/>
      <c r="U255" s="219">
        <f t="shared" si="12"/>
        <v>635.07859469466928</v>
      </c>
    </row>
    <row r="256" spans="1:21" x14ac:dyDescent="0.25">
      <c r="A256" s="2">
        <v>42005</v>
      </c>
      <c r="B256">
        <f t="shared" si="10"/>
        <v>2015</v>
      </c>
      <c r="C256">
        <f t="shared" si="11"/>
        <v>1</v>
      </c>
      <c r="D256" s="219">
        <v>548.26495729999999</v>
      </c>
      <c r="E256" s="220">
        <v>563.47368419999998</v>
      </c>
      <c r="F256" s="220">
        <v>571.52666669999996</v>
      </c>
      <c r="G256" s="220">
        <v>563.25</v>
      </c>
      <c r="H256" s="220">
        <v>569.30769229999999</v>
      </c>
      <c r="I256" s="220">
        <v>546.4</v>
      </c>
      <c r="J256" s="220">
        <v>580.95833330000005</v>
      </c>
      <c r="K256" s="220">
        <v>551</v>
      </c>
      <c r="L256" s="220">
        <v>582.75862070000005</v>
      </c>
      <c r="M256" s="220">
        <v>579.5</v>
      </c>
      <c r="N256" s="220">
        <v>571</v>
      </c>
      <c r="O256" s="220">
        <v>584.33333330000005</v>
      </c>
      <c r="P256" s="220">
        <v>555.18181819999995</v>
      </c>
      <c r="Q256" s="220">
        <v>548.26495729999999</v>
      </c>
      <c r="R256" s="220">
        <v>583.72727269999996</v>
      </c>
      <c r="S256" s="220">
        <v>551.14285710000001</v>
      </c>
      <c r="T256" s="220"/>
      <c r="U256" s="219">
        <f t="shared" si="12"/>
        <v>554.13173324700142</v>
      </c>
    </row>
    <row r="257" spans="1:21" x14ac:dyDescent="0.25">
      <c r="A257" s="2">
        <v>42036</v>
      </c>
      <c r="B257">
        <f t="shared" si="10"/>
        <v>2015</v>
      </c>
      <c r="C257">
        <f t="shared" si="11"/>
        <v>2</v>
      </c>
      <c r="D257" s="219">
        <v>490.13675210000002</v>
      </c>
      <c r="E257" s="220">
        <v>508.05263159999998</v>
      </c>
      <c r="F257" s="220">
        <v>514.92666670000006</v>
      </c>
      <c r="G257" s="220">
        <v>500.33333329999999</v>
      </c>
      <c r="H257" s="220">
        <v>513.07692310000004</v>
      </c>
      <c r="I257" s="220">
        <v>491</v>
      </c>
      <c r="J257" s="220">
        <v>515.95833330000005</v>
      </c>
      <c r="K257" s="220">
        <v>492.4</v>
      </c>
      <c r="L257" s="220">
        <v>515.34482760000003</v>
      </c>
      <c r="M257" s="220">
        <v>511.03125</v>
      </c>
      <c r="N257" s="220">
        <v>512</v>
      </c>
      <c r="O257" s="220">
        <v>525.33333330000005</v>
      </c>
      <c r="P257" s="220">
        <v>499.27272729999999</v>
      </c>
      <c r="Q257" s="220">
        <v>490.13675210000002</v>
      </c>
      <c r="R257" s="220">
        <v>522.09090909999998</v>
      </c>
      <c r="S257" s="220">
        <v>492.14285710000001</v>
      </c>
      <c r="T257" s="220"/>
      <c r="U257" s="219">
        <f t="shared" si="12"/>
        <v>495.84927283259066</v>
      </c>
    </row>
    <row r="258" spans="1:21" x14ac:dyDescent="0.25">
      <c r="A258" s="2">
        <v>42064</v>
      </c>
      <c r="B258">
        <f t="shared" si="10"/>
        <v>2015</v>
      </c>
      <c r="C258">
        <f t="shared" si="11"/>
        <v>3</v>
      </c>
      <c r="D258" s="219">
        <v>503.97435899999999</v>
      </c>
      <c r="E258" s="220">
        <v>521.10526319999997</v>
      </c>
      <c r="F258" s="220">
        <v>516.99333330000002</v>
      </c>
      <c r="G258" s="220">
        <v>514.16666669999995</v>
      </c>
      <c r="H258" s="220">
        <v>514.46153849999996</v>
      </c>
      <c r="I258" s="220">
        <v>504.55</v>
      </c>
      <c r="J258" s="220">
        <v>529.04166669999995</v>
      </c>
      <c r="K258" s="220">
        <v>507</v>
      </c>
      <c r="L258" s="220">
        <v>529.89655170000003</v>
      </c>
      <c r="M258" s="220">
        <v>525.25</v>
      </c>
      <c r="N258" s="220">
        <v>528.14285710000001</v>
      </c>
      <c r="O258" s="220">
        <v>539.5</v>
      </c>
      <c r="P258" s="220">
        <v>512.63636359999998</v>
      </c>
      <c r="Q258" s="220">
        <v>503.97435899999999</v>
      </c>
      <c r="R258" s="220">
        <v>537.18181819999995</v>
      </c>
      <c r="S258" s="220">
        <v>506.07142859999999</v>
      </c>
      <c r="T258" s="220"/>
      <c r="U258" s="219">
        <f t="shared" si="12"/>
        <v>506.64599548391732</v>
      </c>
    </row>
    <row r="259" spans="1:21" x14ac:dyDescent="0.25">
      <c r="A259" s="2">
        <v>42095</v>
      </c>
      <c r="B259">
        <f t="shared" si="10"/>
        <v>2015</v>
      </c>
      <c r="C259">
        <f t="shared" si="11"/>
        <v>4</v>
      </c>
      <c r="D259" s="219">
        <v>517.8974359</v>
      </c>
      <c r="E259" s="220">
        <v>535.52631580000002</v>
      </c>
      <c r="F259" s="220">
        <v>532.32666670000003</v>
      </c>
      <c r="G259" s="220">
        <v>529.41666669999995</v>
      </c>
      <c r="H259" s="220">
        <v>528.23076920000005</v>
      </c>
      <c r="I259" s="220">
        <v>518.4</v>
      </c>
      <c r="J259" s="220">
        <v>544.66666669999995</v>
      </c>
      <c r="K259" s="220">
        <v>522.1333333</v>
      </c>
      <c r="L259" s="220">
        <v>539.13793099999998</v>
      </c>
      <c r="M259" s="220">
        <v>540.71875</v>
      </c>
      <c r="N259" s="220">
        <v>543.14285710000001</v>
      </c>
      <c r="O259" s="220">
        <v>555.33333330000005</v>
      </c>
      <c r="P259" s="220">
        <v>530.36363640000002</v>
      </c>
      <c r="Q259" s="220">
        <v>517.8974359</v>
      </c>
      <c r="R259" s="220">
        <v>550.45454549999999</v>
      </c>
      <c r="S259" s="220">
        <v>523.2142857</v>
      </c>
      <c r="T259" s="220"/>
      <c r="U259" s="219">
        <f t="shared" si="12"/>
        <v>520.5342626178076</v>
      </c>
    </row>
    <row r="260" spans="1:21" x14ac:dyDescent="0.25">
      <c r="A260" s="2">
        <v>42125</v>
      </c>
      <c r="B260">
        <f t="shared" si="10"/>
        <v>2015</v>
      </c>
      <c r="C260">
        <f t="shared" si="11"/>
        <v>5</v>
      </c>
      <c r="D260" s="219">
        <v>517</v>
      </c>
      <c r="E260" s="220">
        <v>535</v>
      </c>
      <c r="F260" s="220">
        <v>532</v>
      </c>
      <c r="G260" s="220">
        <v>532</v>
      </c>
      <c r="H260" s="220">
        <v>528</v>
      </c>
      <c r="I260" s="220">
        <v>518</v>
      </c>
      <c r="J260" s="220">
        <v>544</v>
      </c>
      <c r="K260" s="220">
        <v>522</v>
      </c>
      <c r="L260" s="220">
        <v>538</v>
      </c>
      <c r="M260" s="220">
        <v>541</v>
      </c>
      <c r="N260" s="220">
        <v>541</v>
      </c>
      <c r="O260" s="220">
        <v>554</v>
      </c>
      <c r="P260" s="220">
        <v>529</v>
      </c>
      <c r="Q260" s="220">
        <v>517</v>
      </c>
      <c r="R260" s="220">
        <v>552</v>
      </c>
      <c r="S260" s="220">
        <v>522</v>
      </c>
      <c r="T260" s="220"/>
      <c r="U260" s="219">
        <f t="shared" si="12"/>
        <v>520.08734955577313</v>
      </c>
    </row>
    <row r="261" spans="1:21" x14ac:dyDescent="0.25">
      <c r="A261" s="2">
        <v>42156</v>
      </c>
      <c r="B261">
        <f t="shared" ref="B261:B324" si="13">+YEAR(A261)</f>
        <v>2015</v>
      </c>
      <c r="C261">
        <f t="shared" ref="C261:C324" si="14">+MONTH(A261)</f>
        <v>6</v>
      </c>
      <c r="D261" s="219">
        <v>534.97435900000005</v>
      </c>
      <c r="E261" s="220">
        <v>554.31578950000005</v>
      </c>
      <c r="F261" s="220">
        <v>551.99333330000002</v>
      </c>
      <c r="G261" s="220">
        <v>551.16666669999995</v>
      </c>
      <c r="H261" s="220">
        <v>545.23076920000005</v>
      </c>
      <c r="I261" s="220">
        <v>534.1</v>
      </c>
      <c r="J261" s="220">
        <v>563.70833330000005</v>
      </c>
      <c r="K261" s="220">
        <v>542.26666669999997</v>
      </c>
      <c r="L261" s="220">
        <v>557.51724139999999</v>
      </c>
      <c r="M261" s="220">
        <v>572</v>
      </c>
      <c r="N261" s="220">
        <v>560.14285710000001</v>
      </c>
      <c r="O261" s="220">
        <v>575.33333330000005</v>
      </c>
      <c r="P261" s="220">
        <v>549</v>
      </c>
      <c r="Q261" s="220">
        <v>534.97435900000005</v>
      </c>
      <c r="R261" s="220">
        <v>559.5</v>
      </c>
      <c r="S261" s="220">
        <v>542.14285710000001</v>
      </c>
      <c r="T261" s="220"/>
      <c r="U261" s="219">
        <f t="shared" ref="U261:U324" si="15">+SUMPRODUCT(E261:T261,$E$2:$T$2)</f>
        <v>538.78713468770843</v>
      </c>
    </row>
    <row r="262" spans="1:21" x14ac:dyDescent="0.25">
      <c r="A262" s="2">
        <v>42186</v>
      </c>
      <c r="B262">
        <f t="shared" si="13"/>
        <v>2015</v>
      </c>
      <c r="C262">
        <f t="shared" si="14"/>
        <v>7</v>
      </c>
      <c r="D262" s="219">
        <v>535.53846150000004</v>
      </c>
      <c r="E262" s="220">
        <v>548.31578950000005</v>
      </c>
      <c r="F262" s="220">
        <v>552.93333329999996</v>
      </c>
      <c r="G262" s="220">
        <v>552.91666669999995</v>
      </c>
      <c r="H262" s="220">
        <v>548.38461540000003</v>
      </c>
      <c r="I262" s="220">
        <v>534.75</v>
      </c>
      <c r="J262" s="220">
        <v>564.16666669999995</v>
      </c>
      <c r="K262" s="220">
        <v>543.46666670000002</v>
      </c>
      <c r="L262" s="220">
        <v>559.10344829999997</v>
      </c>
      <c r="M262" s="220">
        <v>560.6875</v>
      </c>
      <c r="N262" s="220">
        <v>561.7142857</v>
      </c>
      <c r="O262" s="220">
        <v>576.33333330000005</v>
      </c>
      <c r="P262" s="220">
        <v>550.81818180000005</v>
      </c>
      <c r="Q262" s="220">
        <v>535.53846150000004</v>
      </c>
      <c r="R262" s="220">
        <v>573.72727269999996</v>
      </c>
      <c r="S262" s="220">
        <v>543.14285710000001</v>
      </c>
      <c r="T262" s="220"/>
      <c r="U262" s="219">
        <f t="shared" si="15"/>
        <v>539.43085500898439</v>
      </c>
    </row>
    <row r="263" spans="1:21" x14ac:dyDescent="0.25">
      <c r="A263" s="2">
        <v>42217</v>
      </c>
      <c r="B263">
        <f t="shared" si="13"/>
        <v>2015</v>
      </c>
      <c r="C263">
        <f t="shared" si="14"/>
        <v>8</v>
      </c>
      <c r="D263" s="219">
        <v>521.44736839999996</v>
      </c>
      <c r="E263" s="220">
        <v>534.31578950000005</v>
      </c>
      <c r="F263" s="220">
        <v>539.93333329999996</v>
      </c>
      <c r="G263" s="220">
        <v>538.58333330000005</v>
      </c>
      <c r="H263" s="220">
        <v>538.38461540000003</v>
      </c>
      <c r="I263" s="220">
        <v>520.70000000000005</v>
      </c>
      <c r="J263" s="220">
        <v>552</v>
      </c>
      <c r="K263" s="220">
        <v>530.1333333</v>
      </c>
      <c r="L263" s="220">
        <v>545.72413789999996</v>
      </c>
      <c r="M263" s="220">
        <v>547.71875</v>
      </c>
      <c r="N263" s="220">
        <v>547.14285710000001</v>
      </c>
      <c r="O263" s="220">
        <v>562.33333330000005</v>
      </c>
      <c r="P263" s="220">
        <v>536.45454549999999</v>
      </c>
      <c r="Q263" s="220">
        <v>521.44736839999996</v>
      </c>
      <c r="R263" s="220">
        <v>562.36363640000002</v>
      </c>
      <c r="S263" s="220">
        <v>529.85714289999999</v>
      </c>
      <c r="T263" s="220"/>
      <c r="U263" s="219">
        <f t="shared" si="15"/>
        <v>526.24027860816125</v>
      </c>
    </row>
    <row r="264" spans="1:21" x14ac:dyDescent="0.25">
      <c r="A264" s="2">
        <v>42248</v>
      </c>
      <c r="B264">
        <f t="shared" si="13"/>
        <v>2015</v>
      </c>
      <c r="C264">
        <f t="shared" si="14"/>
        <v>9</v>
      </c>
      <c r="D264" s="219">
        <v>500.58260869999998</v>
      </c>
      <c r="E264" s="220">
        <v>514.84210529999996</v>
      </c>
      <c r="F264" s="220">
        <v>519.26666669999997</v>
      </c>
      <c r="G264" s="220">
        <v>518.58333330000005</v>
      </c>
      <c r="H264" s="220">
        <v>516.75</v>
      </c>
      <c r="I264" s="220">
        <v>494.05263159999998</v>
      </c>
      <c r="J264" s="220">
        <v>524.79166669999995</v>
      </c>
      <c r="K264" s="220">
        <v>507.2857143</v>
      </c>
      <c r="L264" s="220">
        <v>527.57142859999999</v>
      </c>
      <c r="M264" s="220">
        <v>528.28125</v>
      </c>
      <c r="N264" s="220">
        <v>528.7142857</v>
      </c>
      <c r="O264" s="220">
        <v>542.33333330000005</v>
      </c>
      <c r="P264" s="220">
        <v>517.09090909999998</v>
      </c>
      <c r="Q264" s="220">
        <v>500.58260869999998</v>
      </c>
      <c r="R264" s="220">
        <v>541.36363640000002</v>
      </c>
      <c r="S264" s="220">
        <v>509.14285710000001</v>
      </c>
      <c r="T264" s="220"/>
      <c r="U264" s="219">
        <f t="shared" si="15"/>
        <v>505.55839710622183</v>
      </c>
    </row>
    <row r="265" spans="1:21" x14ac:dyDescent="0.25">
      <c r="A265" s="2">
        <v>42278</v>
      </c>
      <c r="B265">
        <f t="shared" si="13"/>
        <v>2015</v>
      </c>
      <c r="C265">
        <f t="shared" si="14"/>
        <v>10</v>
      </c>
      <c r="D265" s="219">
        <v>494.69565219999998</v>
      </c>
      <c r="E265" s="220">
        <v>507.31578949999999</v>
      </c>
      <c r="F265" s="220">
        <v>512.73333330000003</v>
      </c>
      <c r="G265" s="220">
        <v>512.25</v>
      </c>
      <c r="H265" s="220">
        <v>513.15384619999998</v>
      </c>
      <c r="I265" s="220">
        <v>494.65</v>
      </c>
      <c r="J265" s="220">
        <v>518.79166669999995</v>
      </c>
      <c r="K265" s="220">
        <v>502.8</v>
      </c>
      <c r="L265" s="220">
        <v>520.82758620000004</v>
      </c>
      <c r="M265" s="220">
        <v>521.46875</v>
      </c>
      <c r="N265" s="220">
        <v>521.7142857</v>
      </c>
      <c r="O265" s="220">
        <v>536.16666669999995</v>
      </c>
      <c r="P265" s="220">
        <v>510.18181820000001</v>
      </c>
      <c r="Q265" s="220">
        <v>494.69565219999998</v>
      </c>
      <c r="R265" s="220">
        <v>534.54545450000001</v>
      </c>
      <c r="S265" s="220">
        <v>502.14285710000001</v>
      </c>
      <c r="T265" s="220"/>
      <c r="U265" s="219">
        <f t="shared" si="15"/>
        <v>500.0414313587961</v>
      </c>
    </row>
    <row r="266" spans="1:21" x14ac:dyDescent="0.25">
      <c r="A266" s="2">
        <v>42309</v>
      </c>
      <c r="B266">
        <f t="shared" si="13"/>
        <v>2015</v>
      </c>
      <c r="C266">
        <f t="shared" si="14"/>
        <v>11</v>
      </c>
      <c r="D266" s="219">
        <v>484.73913040000002</v>
      </c>
      <c r="E266" s="220">
        <v>497.84210530000001</v>
      </c>
      <c r="F266" s="220">
        <v>503.4</v>
      </c>
      <c r="G266" s="220">
        <v>501.66666670000001</v>
      </c>
      <c r="H266" s="220">
        <v>500</v>
      </c>
      <c r="I266" s="220">
        <v>485.65</v>
      </c>
      <c r="J266" s="220">
        <v>508.16666670000001</v>
      </c>
      <c r="K266" s="220">
        <v>488.53333329999998</v>
      </c>
      <c r="L266" s="220">
        <v>511.79310340000001</v>
      </c>
      <c r="M266" s="220">
        <v>512.3125</v>
      </c>
      <c r="N266" s="220">
        <v>508.85714289999999</v>
      </c>
      <c r="O266" s="220">
        <v>525.33333330000005</v>
      </c>
      <c r="P266" s="220">
        <v>499.72727270000001</v>
      </c>
      <c r="Q266" s="220">
        <v>484.73913040000002</v>
      </c>
      <c r="R266" s="220">
        <v>525.36363640000002</v>
      </c>
      <c r="S266" s="220">
        <v>492.14285710000001</v>
      </c>
      <c r="T266" s="220"/>
      <c r="U266" s="219">
        <f t="shared" si="15"/>
        <v>490.03295726135752</v>
      </c>
    </row>
    <row r="267" spans="1:21" x14ac:dyDescent="0.25">
      <c r="A267" s="2">
        <v>42339</v>
      </c>
      <c r="B267">
        <f t="shared" si="13"/>
        <v>2015</v>
      </c>
      <c r="C267">
        <f t="shared" si="14"/>
        <v>12</v>
      </c>
      <c r="D267" s="219">
        <v>483.73043480000001</v>
      </c>
      <c r="E267" s="220">
        <v>496.63157890000002</v>
      </c>
      <c r="F267" s="220">
        <v>500.93333330000002</v>
      </c>
      <c r="G267" s="220">
        <v>500.58333329999999</v>
      </c>
      <c r="H267" s="220">
        <v>498.92307690000001</v>
      </c>
      <c r="I267" s="220">
        <v>484.3</v>
      </c>
      <c r="J267" s="220">
        <v>507.16666670000001</v>
      </c>
      <c r="K267" s="220">
        <v>487.73333330000003</v>
      </c>
      <c r="L267" s="220">
        <v>511</v>
      </c>
      <c r="M267" s="220">
        <v>511.46875</v>
      </c>
      <c r="N267" s="220">
        <v>508</v>
      </c>
      <c r="O267" s="220">
        <v>524.33333330000005</v>
      </c>
      <c r="P267" s="220">
        <v>498.54545450000001</v>
      </c>
      <c r="Q267" s="220">
        <v>483.73043480000001</v>
      </c>
      <c r="R267" s="220">
        <v>524.54545450000001</v>
      </c>
      <c r="S267" s="220">
        <v>491.2142857</v>
      </c>
      <c r="T267" s="220"/>
      <c r="U267" s="219">
        <f t="shared" si="15"/>
        <v>488.74562621254228</v>
      </c>
    </row>
    <row r="268" spans="1:21" x14ac:dyDescent="0.25">
      <c r="A268" s="2">
        <v>42370</v>
      </c>
      <c r="B268">
        <f t="shared" si="13"/>
        <v>2016</v>
      </c>
      <c r="C268">
        <f t="shared" si="14"/>
        <v>1</v>
      </c>
      <c r="D268" s="219">
        <v>440.24778759999998</v>
      </c>
      <c r="E268" s="220">
        <v>452.84210530000001</v>
      </c>
      <c r="F268" s="220">
        <v>458.26666669999997</v>
      </c>
      <c r="G268" s="220">
        <v>458.41666670000001</v>
      </c>
      <c r="H268" s="220">
        <v>460.07692309999999</v>
      </c>
      <c r="I268" s="220">
        <v>444</v>
      </c>
      <c r="J268" s="220">
        <v>465.5</v>
      </c>
      <c r="K268" s="220">
        <v>444.8</v>
      </c>
      <c r="L268" s="220">
        <v>472.79310340000001</v>
      </c>
      <c r="M268" s="220">
        <v>475.5</v>
      </c>
      <c r="N268" s="220">
        <v>467.2857143</v>
      </c>
      <c r="O268" s="220">
        <v>488.5</v>
      </c>
      <c r="P268" s="220">
        <v>454.45454549999999</v>
      </c>
      <c r="Q268" s="220">
        <v>440.24778759999998</v>
      </c>
      <c r="R268" s="220">
        <v>482.18181820000001</v>
      </c>
      <c r="S268" s="220">
        <v>448.2142857</v>
      </c>
      <c r="T268" s="220"/>
      <c r="U268" s="219">
        <f t="shared" si="15"/>
        <v>447.93714272660361</v>
      </c>
    </row>
    <row r="269" spans="1:21" x14ac:dyDescent="0.25">
      <c r="A269" s="2">
        <v>42401</v>
      </c>
      <c r="B269">
        <f t="shared" si="13"/>
        <v>2016</v>
      </c>
      <c r="C269">
        <f t="shared" si="14"/>
        <v>2</v>
      </c>
      <c r="D269" s="219">
        <v>401.71681419999999</v>
      </c>
      <c r="E269" s="220">
        <v>412.31578949999999</v>
      </c>
      <c r="F269" s="220">
        <v>417</v>
      </c>
      <c r="G269" s="220">
        <v>416.58333329999999</v>
      </c>
      <c r="H269" s="220">
        <v>421.2307692</v>
      </c>
      <c r="I269" s="220">
        <v>412.65</v>
      </c>
      <c r="J269" s="220">
        <v>426.54166670000001</v>
      </c>
      <c r="K269" s="220">
        <v>408.4</v>
      </c>
      <c r="L269" s="220">
        <v>429.75862069999999</v>
      </c>
      <c r="M269" s="220">
        <v>431.4375</v>
      </c>
      <c r="N269" s="220">
        <v>425.85714289999999</v>
      </c>
      <c r="O269" s="220">
        <v>443.33333329999999</v>
      </c>
      <c r="P269" s="220">
        <v>420.63636359999998</v>
      </c>
      <c r="Q269" s="220">
        <v>401.71681419999999</v>
      </c>
      <c r="R269" s="220">
        <v>442.36363640000002</v>
      </c>
      <c r="S269" s="220">
        <v>409.85714289999999</v>
      </c>
      <c r="T269" s="220"/>
      <c r="U269" s="219">
        <f t="shared" si="15"/>
        <v>409.0773797649415</v>
      </c>
    </row>
    <row r="270" spans="1:21" x14ac:dyDescent="0.25">
      <c r="A270" s="2">
        <v>42430</v>
      </c>
      <c r="B270">
        <f t="shared" si="13"/>
        <v>2016</v>
      </c>
      <c r="C270">
        <f t="shared" si="14"/>
        <v>3</v>
      </c>
      <c r="D270" s="219">
        <v>382.83185839999999</v>
      </c>
      <c r="E270" s="220">
        <v>392.31578949999999</v>
      </c>
      <c r="F270" s="220">
        <v>396.93333330000002</v>
      </c>
      <c r="G270" s="220">
        <v>396.08333329999999</v>
      </c>
      <c r="H270" s="220">
        <v>393.58333329999999</v>
      </c>
      <c r="I270" s="220">
        <v>381.5789474</v>
      </c>
      <c r="J270" s="220">
        <v>406.91666670000001</v>
      </c>
      <c r="K270" s="220">
        <v>371.1875</v>
      </c>
      <c r="L270" s="220">
        <v>396.7142857</v>
      </c>
      <c r="M270" s="220">
        <v>412.9375</v>
      </c>
      <c r="N270" s="220">
        <v>406.14285710000001</v>
      </c>
      <c r="O270" s="220">
        <v>423.33333329999999</v>
      </c>
      <c r="P270" s="220">
        <v>400.54545450000001</v>
      </c>
      <c r="Q270" s="220">
        <v>382.83185839999999</v>
      </c>
      <c r="R270" s="220">
        <v>422.18181820000001</v>
      </c>
      <c r="S270" s="220">
        <v>389.64285710000001</v>
      </c>
      <c r="T270" s="220"/>
      <c r="U270" s="219">
        <f t="shared" si="15"/>
        <v>386.18903554930125</v>
      </c>
    </row>
    <row r="271" spans="1:21" x14ac:dyDescent="0.25">
      <c r="A271" s="2">
        <v>42461</v>
      </c>
      <c r="B271">
        <f t="shared" si="13"/>
        <v>2016</v>
      </c>
      <c r="C271">
        <f t="shared" si="14"/>
        <v>4</v>
      </c>
      <c r="D271" s="219">
        <v>407.03539819999997</v>
      </c>
      <c r="E271" s="220">
        <v>414.31578949999999</v>
      </c>
      <c r="F271" s="220">
        <v>418.93333330000002</v>
      </c>
      <c r="G271" s="220">
        <v>418.33333329999999</v>
      </c>
      <c r="H271" s="220">
        <v>422.15384619999998</v>
      </c>
      <c r="I271" s="220">
        <v>414.55</v>
      </c>
      <c r="J271" s="220">
        <v>426.45833329999999</v>
      </c>
      <c r="K271" s="220">
        <v>386.6875</v>
      </c>
      <c r="L271" s="220">
        <v>417.32142859999999</v>
      </c>
      <c r="M271" s="220">
        <v>432.6875</v>
      </c>
      <c r="N271" s="220">
        <v>428.14285710000001</v>
      </c>
      <c r="O271" s="220">
        <v>445.5</v>
      </c>
      <c r="P271" s="220">
        <v>423.09090909999998</v>
      </c>
      <c r="Q271" s="220">
        <v>407.03539819999997</v>
      </c>
      <c r="R271" s="220">
        <v>444.27272729999999</v>
      </c>
      <c r="S271" s="220">
        <v>411.64285710000001</v>
      </c>
      <c r="T271" s="220"/>
      <c r="U271" s="219">
        <f t="shared" si="15"/>
        <v>408.91580928139098</v>
      </c>
    </row>
    <row r="272" spans="1:21" x14ac:dyDescent="0.25">
      <c r="A272" s="2">
        <v>42491</v>
      </c>
      <c r="B272">
        <f t="shared" si="13"/>
        <v>2016</v>
      </c>
      <c r="C272">
        <f t="shared" si="14"/>
        <v>5</v>
      </c>
      <c r="D272" s="219">
        <v>407.43362830000001</v>
      </c>
      <c r="E272" s="220">
        <v>414.31578949999999</v>
      </c>
      <c r="F272" s="220">
        <v>418.93333330000002</v>
      </c>
      <c r="G272" s="220">
        <v>418.5</v>
      </c>
      <c r="H272" s="220">
        <v>416</v>
      </c>
      <c r="I272" s="220">
        <v>414.4</v>
      </c>
      <c r="J272" s="220">
        <v>431.875</v>
      </c>
      <c r="K272" s="220">
        <v>382.6875</v>
      </c>
      <c r="L272" s="220">
        <v>418.25</v>
      </c>
      <c r="M272" s="220">
        <v>433.125</v>
      </c>
      <c r="N272" s="220">
        <v>429.57142859999999</v>
      </c>
      <c r="O272" s="220">
        <v>445.33333329999999</v>
      </c>
      <c r="P272" s="220">
        <v>425.36363640000002</v>
      </c>
      <c r="Q272" s="220">
        <v>407.43362830000001</v>
      </c>
      <c r="R272" s="220">
        <v>444.36363640000002</v>
      </c>
      <c r="S272" s="220">
        <v>411.2857143</v>
      </c>
      <c r="T272" s="220"/>
      <c r="U272" s="219">
        <f t="shared" si="15"/>
        <v>408.94349718424411</v>
      </c>
    </row>
    <row r="273" spans="1:21" x14ac:dyDescent="0.25">
      <c r="A273" s="2">
        <v>42522</v>
      </c>
      <c r="B273">
        <f t="shared" si="13"/>
        <v>2016</v>
      </c>
      <c r="C273">
        <f t="shared" si="14"/>
        <v>6</v>
      </c>
      <c r="D273" s="219">
        <v>431</v>
      </c>
      <c r="E273" s="220">
        <v>442</v>
      </c>
      <c r="F273" s="220">
        <v>446</v>
      </c>
      <c r="G273" s="220">
        <v>445</v>
      </c>
      <c r="H273" s="220">
        <v>443</v>
      </c>
      <c r="I273" s="220">
        <v>440</v>
      </c>
      <c r="J273" s="220">
        <v>455</v>
      </c>
      <c r="K273" s="220">
        <v>412</v>
      </c>
      <c r="L273" s="220">
        <v>445</v>
      </c>
      <c r="M273" s="220">
        <v>454</v>
      </c>
      <c r="N273" s="220">
        <v>458</v>
      </c>
      <c r="O273" s="220">
        <v>472</v>
      </c>
      <c r="P273" s="220">
        <v>453</v>
      </c>
      <c r="Q273" s="220">
        <v>431</v>
      </c>
      <c r="R273" s="220">
        <v>471</v>
      </c>
      <c r="S273" s="220">
        <v>439</v>
      </c>
      <c r="T273" s="220"/>
      <c r="U273" s="219">
        <f t="shared" si="15"/>
        <v>434.5073135843603</v>
      </c>
    </row>
    <row r="274" spans="1:21" x14ac:dyDescent="0.25">
      <c r="A274" s="2">
        <v>42552</v>
      </c>
      <c r="B274">
        <f t="shared" si="13"/>
        <v>2016</v>
      </c>
      <c r="C274">
        <f t="shared" si="14"/>
        <v>7</v>
      </c>
      <c r="D274" s="219">
        <v>453.78378379999998</v>
      </c>
      <c r="E274" s="220">
        <v>465.05263159999998</v>
      </c>
      <c r="F274" s="220">
        <v>468.93333330000002</v>
      </c>
      <c r="G274" s="220">
        <v>468.66666670000001</v>
      </c>
      <c r="H274" s="220">
        <v>465.53846149999998</v>
      </c>
      <c r="I274" s="220">
        <v>452.26315790000001</v>
      </c>
      <c r="J274" s="220">
        <v>477.75</v>
      </c>
      <c r="K274" s="220">
        <v>432.625</v>
      </c>
      <c r="L274" s="220">
        <v>468.35714289999999</v>
      </c>
      <c r="M274" s="220">
        <v>477.1875</v>
      </c>
      <c r="N274" s="220">
        <v>481.7142857</v>
      </c>
      <c r="O274" s="220">
        <v>495.33333329999999</v>
      </c>
      <c r="P274" s="220">
        <v>476.90909090000002</v>
      </c>
      <c r="Q274" s="220">
        <v>453.78378379999998</v>
      </c>
      <c r="R274" s="220">
        <v>493.63636359999998</v>
      </c>
      <c r="S274" s="220">
        <v>461.64285710000001</v>
      </c>
      <c r="T274" s="220"/>
      <c r="U274" s="219">
        <f t="shared" si="15"/>
        <v>456.09454647759424</v>
      </c>
    </row>
    <row r="275" spans="1:21" x14ac:dyDescent="0.25">
      <c r="A275" s="2">
        <v>42583</v>
      </c>
      <c r="B275">
        <f t="shared" si="13"/>
        <v>2016</v>
      </c>
      <c r="C275">
        <f t="shared" si="14"/>
        <v>8</v>
      </c>
      <c r="D275" s="219">
        <v>443.71818180000002</v>
      </c>
      <c r="E275" s="220">
        <v>454.15789469999999</v>
      </c>
      <c r="F275" s="220">
        <v>457.8</v>
      </c>
      <c r="G275" s="220">
        <v>458.33333329999999</v>
      </c>
      <c r="H275" s="220">
        <v>454.69230770000001</v>
      </c>
      <c r="I275" s="220">
        <v>441.94736840000002</v>
      </c>
      <c r="J275" s="220">
        <v>468.04166670000001</v>
      </c>
      <c r="K275" s="220">
        <v>422.3125</v>
      </c>
      <c r="L275" s="220">
        <v>458.85714289999999</v>
      </c>
      <c r="M275" s="220">
        <v>466.84375</v>
      </c>
      <c r="N275" s="220">
        <v>470.85714289999999</v>
      </c>
      <c r="O275" s="220">
        <v>484.5</v>
      </c>
      <c r="P275" s="220">
        <v>465</v>
      </c>
      <c r="Q275" s="220">
        <v>443.71818180000002</v>
      </c>
      <c r="R275" s="220">
        <v>484.45454549999999</v>
      </c>
      <c r="S275" s="220">
        <v>450.64285710000001</v>
      </c>
      <c r="T275" s="220"/>
      <c r="U275" s="219">
        <f t="shared" si="15"/>
        <v>445.85409587430911</v>
      </c>
    </row>
    <row r="276" spans="1:21" x14ac:dyDescent="0.25">
      <c r="A276" s="2">
        <v>42614</v>
      </c>
      <c r="B276">
        <f t="shared" si="13"/>
        <v>2016</v>
      </c>
      <c r="C276">
        <f t="shared" si="14"/>
        <v>9</v>
      </c>
      <c r="D276" s="219">
        <v>439.37837839999997</v>
      </c>
      <c r="E276" s="220">
        <v>449.26315790000001</v>
      </c>
      <c r="F276" s="220">
        <v>453</v>
      </c>
      <c r="G276" s="220">
        <v>452.66666670000001</v>
      </c>
      <c r="H276" s="220">
        <v>449.30769229999999</v>
      </c>
      <c r="I276" s="220">
        <v>436.78947369999997</v>
      </c>
      <c r="J276" s="220">
        <v>462.0434783</v>
      </c>
      <c r="K276" s="220">
        <v>416</v>
      </c>
      <c r="L276" s="220">
        <v>453</v>
      </c>
      <c r="M276" s="220">
        <v>461.35483870000002</v>
      </c>
      <c r="N276" s="220">
        <v>466.33333329999999</v>
      </c>
      <c r="O276" s="220">
        <v>479.5</v>
      </c>
      <c r="P276" s="220">
        <v>460.09090909999998</v>
      </c>
      <c r="Q276" s="220">
        <v>439.37837839999997</v>
      </c>
      <c r="R276" s="220">
        <v>479.63636359999998</v>
      </c>
      <c r="S276" s="220">
        <v>445.64285710000001</v>
      </c>
      <c r="T276" s="220"/>
      <c r="U276" s="219">
        <f t="shared" si="15"/>
        <v>440.88023718859188</v>
      </c>
    </row>
    <row r="277" spans="1:21" x14ac:dyDescent="0.25">
      <c r="A277" s="2">
        <v>42644</v>
      </c>
      <c r="B277">
        <f t="shared" si="13"/>
        <v>2016</v>
      </c>
      <c r="C277">
        <f t="shared" si="14"/>
        <v>10</v>
      </c>
      <c r="D277" s="219">
        <v>447.5045045</v>
      </c>
      <c r="E277" s="220">
        <v>458.5789474</v>
      </c>
      <c r="F277" s="220">
        <v>462.1333333</v>
      </c>
      <c r="G277" s="220">
        <v>486.91666670000001</v>
      </c>
      <c r="H277" s="220">
        <v>459.08333329999999</v>
      </c>
      <c r="I277" s="220">
        <v>445.84210530000001</v>
      </c>
      <c r="J277" s="220">
        <v>472</v>
      </c>
      <c r="K277" s="220">
        <v>429.75</v>
      </c>
      <c r="L277" s="220">
        <v>464.4642857</v>
      </c>
      <c r="M277" s="220">
        <v>470.625</v>
      </c>
      <c r="N277" s="220">
        <v>475.14285710000001</v>
      </c>
      <c r="O277" s="220">
        <v>488.33333329999999</v>
      </c>
      <c r="P277" s="220">
        <v>468.09090909999998</v>
      </c>
      <c r="Q277" s="220">
        <v>447.5045045</v>
      </c>
      <c r="R277" s="220">
        <v>488.45454549999999</v>
      </c>
      <c r="S277" s="220">
        <v>454.64285710000001</v>
      </c>
      <c r="T277" s="220"/>
      <c r="U277" s="219">
        <f t="shared" si="15"/>
        <v>451.68096468466769</v>
      </c>
    </row>
    <row r="278" spans="1:21" x14ac:dyDescent="0.25">
      <c r="A278" s="2">
        <v>42675</v>
      </c>
      <c r="B278">
        <f t="shared" si="13"/>
        <v>2016</v>
      </c>
      <c r="C278">
        <f t="shared" si="14"/>
        <v>11</v>
      </c>
      <c r="D278" s="219">
        <v>472.6909091</v>
      </c>
      <c r="E278" s="220">
        <v>485.73684209999999</v>
      </c>
      <c r="F278" s="220">
        <v>489.73333330000003</v>
      </c>
      <c r="G278" s="220">
        <v>488.66666670000001</v>
      </c>
      <c r="H278" s="220">
        <v>486</v>
      </c>
      <c r="I278" s="220">
        <v>468.47368419999998</v>
      </c>
      <c r="J278" s="220">
        <v>498.27272729999999</v>
      </c>
      <c r="K278" s="220">
        <v>456.4375</v>
      </c>
      <c r="L278" s="220">
        <v>487.5</v>
      </c>
      <c r="M278" s="220">
        <v>497.3125</v>
      </c>
      <c r="N278" s="220">
        <v>502.83333329999999</v>
      </c>
      <c r="O278" s="220">
        <v>515.33333330000005</v>
      </c>
      <c r="P278" s="220">
        <v>495.09090909999998</v>
      </c>
      <c r="Q278" s="220">
        <v>472.6909091</v>
      </c>
      <c r="R278" s="220">
        <v>514.09090909999998</v>
      </c>
      <c r="S278" s="220">
        <v>481.35714289999999</v>
      </c>
      <c r="T278" s="220"/>
      <c r="U278" s="219">
        <f t="shared" si="15"/>
        <v>475.55545217475293</v>
      </c>
    </row>
    <row r="279" spans="1:21" x14ac:dyDescent="0.25">
      <c r="A279" s="2">
        <v>42705</v>
      </c>
      <c r="B279">
        <f t="shared" si="13"/>
        <v>2016</v>
      </c>
      <c r="C279">
        <f t="shared" si="14"/>
        <v>12</v>
      </c>
      <c r="D279" s="219">
        <v>461.93577979999998</v>
      </c>
      <c r="E279" s="220">
        <v>474.4210526</v>
      </c>
      <c r="F279" s="220">
        <v>478.8666667</v>
      </c>
      <c r="G279" s="220">
        <v>477.58333329999999</v>
      </c>
      <c r="H279" s="220">
        <v>474.7692308</v>
      </c>
      <c r="I279" s="220">
        <v>462.38888889999998</v>
      </c>
      <c r="J279" s="220">
        <v>487.31818179999999</v>
      </c>
      <c r="K279" s="220">
        <v>445.5625</v>
      </c>
      <c r="L279" s="220">
        <v>476.60714289999999</v>
      </c>
      <c r="M279" s="220">
        <v>486.4375</v>
      </c>
      <c r="N279" s="220">
        <v>489.14285710000001</v>
      </c>
      <c r="O279" s="220">
        <v>504.33333329999999</v>
      </c>
      <c r="P279" s="220">
        <v>486.45454549999999</v>
      </c>
      <c r="Q279" s="220">
        <v>461.93577979999998</v>
      </c>
      <c r="R279" s="220">
        <v>503.72727270000001</v>
      </c>
      <c r="S279" s="220">
        <v>465</v>
      </c>
      <c r="T279" s="220"/>
      <c r="U279" s="219">
        <f t="shared" si="15"/>
        <v>465.08511298039815</v>
      </c>
    </row>
    <row r="280" spans="1:21" x14ac:dyDescent="0.25">
      <c r="A280" s="2">
        <v>42736</v>
      </c>
      <c r="B280">
        <f t="shared" si="13"/>
        <v>2017</v>
      </c>
      <c r="C280">
        <f t="shared" si="14"/>
        <v>1</v>
      </c>
      <c r="D280" s="219">
        <v>484.33636360000003</v>
      </c>
      <c r="E280" s="220">
        <v>496.4210526</v>
      </c>
      <c r="F280" s="220">
        <v>500.8</v>
      </c>
      <c r="G280" s="220">
        <v>499.5</v>
      </c>
      <c r="H280" s="220">
        <v>496.38461539999997</v>
      </c>
      <c r="I280" s="220">
        <v>484.38888889999998</v>
      </c>
      <c r="J280" s="220">
        <v>509.09090909999998</v>
      </c>
      <c r="K280" s="220">
        <v>466.625</v>
      </c>
      <c r="L280" s="220">
        <v>497.9642857</v>
      </c>
      <c r="M280" s="220">
        <v>508.09375</v>
      </c>
      <c r="N280" s="220">
        <v>508</v>
      </c>
      <c r="O280" s="220">
        <v>526.33333330000005</v>
      </c>
      <c r="P280" s="220">
        <v>508.72727270000001</v>
      </c>
      <c r="Q280" s="220">
        <v>484.33636360000003</v>
      </c>
      <c r="R280" s="220">
        <v>526.18181819999995</v>
      </c>
      <c r="S280" s="220">
        <v>492.7142857</v>
      </c>
      <c r="T280" s="220"/>
      <c r="U280" s="219">
        <f t="shared" si="15"/>
        <v>486.48562084133056</v>
      </c>
    </row>
    <row r="281" spans="1:21" x14ac:dyDescent="0.25">
      <c r="A281" s="2">
        <v>42767</v>
      </c>
      <c r="B281">
        <f t="shared" si="13"/>
        <v>2017</v>
      </c>
      <c r="C281">
        <f t="shared" si="14"/>
        <v>2</v>
      </c>
      <c r="D281" s="219">
        <v>485</v>
      </c>
      <c r="E281" s="220">
        <v>496.84210530000001</v>
      </c>
      <c r="F281" s="220">
        <v>500.8666667</v>
      </c>
      <c r="G281" s="220">
        <v>500.58333329999999</v>
      </c>
      <c r="H281" s="220">
        <v>497.08333329999999</v>
      </c>
      <c r="I281" s="220">
        <v>483.84210530000001</v>
      </c>
      <c r="J281" s="220">
        <v>509.63636359999998</v>
      </c>
      <c r="K281" s="220">
        <v>468.4375</v>
      </c>
      <c r="L281" s="220">
        <v>499.81481480000002</v>
      </c>
      <c r="M281" s="220">
        <v>509.45161289999999</v>
      </c>
      <c r="N281" s="220">
        <v>514.83333330000005</v>
      </c>
      <c r="O281" s="220">
        <v>526.33333330000005</v>
      </c>
      <c r="P281" s="220">
        <v>508.72727270000001</v>
      </c>
      <c r="Q281" s="220">
        <v>485</v>
      </c>
      <c r="R281" s="220">
        <v>526.45454549999999</v>
      </c>
      <c r="S281" s="220">
        <v>492.61538460000003</v>
      </c>
      <c r="T281" s="220"/>
      <c r="U281" s="219">
        <f t="shared" si="15"/>
        <v>487.45277837344639</v>
      </c>
    </row>
    <row r="282" spans="1:21" x14ac:dyDescent="0.25">
      <c r="A282" s="2">
        <v>42795</v>
      </c>
      <c r="B282">
        <f t="shared" si="13"/>
        <v>2017</v>
      </c>
      <c r="C282">
        <f t="shared" si="14"/>
        <v>3</v>
      </c>
      <c r="D282" s="219">
        <v>482.8125</v>
      </c>
      <c r="E282" s="220">
        <v>501.94736840000002</v>
      </c>
      <c r="F282" s="220">
        <v>505.8666667</v>
      </c>
      <c r="G282" s="220">
        <v>504</v>
      </c>
      <c r="H282" s="220">
        <v>501.30769229999999</v>
      </c>
      <c r="I282" s="220">
        <v>488.73684209999999</v>
      </c>
      <c r="J282" s="220">
        <v>514.47619050000003</v>
      </c>
      <c r="K282" s="220">
        <v>470.4375</v>
      </c>
      <c r="L282" s="220">
        <v>506.81481480000002</v>
      </c>
      <c r="M282" s="220">
        <v>512.64516130000004</v>
      </c>
      <c r="N282" s="220">
        <v>518.83333330000005</v>
      </c>
      <c r="O282" s="220">
        <v>530.66666669999995</v>
      </c>
      <c r="P282" s="220">
        <v>513.72727269999996</v>
      </c>
      <c r="Q282" s="220">
        <v>482.8125</v>
      </c>
      <c r="R282" s="220">
        <v>531.27272730000004</v>
      </c>
      <c r="S282" s="220">
        <v>497.30769229999999</v>
      </c>
      <c r="T282" s="220"/>
      <c r="U282" s="219">
        <f t="shared" si="15"/>
        <v>490.72319800227461</v>
      </c>
    </row>
    <row r="283" spans="1:21" x14ac:dyDescent="0.25">
      <c r="A283" s="2">
        <v>42826</v>
      </c>
      <c r="B283">
        <f t="shared" si="13"/>
        <v>2017</v>
      </c>
      <c r="C283">
        <f t="shared" si="14"/>
        <v>4</v>
      </c>
      <c r="D283" s="219">
        <v>479.66363639999997</v>
      </c>
      <c r="E283" s="220">
        <v>492.73684209999999</v>
      </c>
      <c r="F283" s="220">
        <v>496.8666667</v>
      </c>
      <c r="G283" s="220">
        <v>495.41666670000001</v>
      </c>
      <c r="H283" s="220">
        <v>491.92307690000001</v>
      </c>
      <c r="I283" s="220">
        <v>480.26315790000001</v>
      </c>
      <c r="J283" s="220">
        <v>506.2</v>
      </c>
      <c r="K283" s="220">
        <v>461.25</v>
      </c>
      <c r="L283" s="220">
        <v>495.037037</v>
      </c>
      <c r="M283" s="220">
        <v>504.09677420000003</v>
      </c>
      <c r="N283" s="220">
        <v>509.83333329999999</v>
      </c>
      <c r="O283" s="220">
        <v>522.33333330000005</v>
      </c>
      <c r="P283" s="220">
        <v>504.63636359999998</v>
      </c>
      <c r="Q283" s="220">
        <v>479.66363639999997</v>
      </c>
      <c r="R283" s="220">
        <v>522.27272730000004</v>
      </c>
      <c r="S283" s="220">
        <v>488.61538460000003</v>
      </c>
      <c r="T283" s="220"/>
      <c r="U283" s="219">
        <f t="shared" si="15"/>
        <v>482.84864036299746</v>
      </c>
    </row>
    <row r="284" spans="1:21" x14ac:dyDescent="0.25">
      <c r="A284" s="2">
        <v>42856</v>
      </c>
      <c r="B284">
        <f t="shared" si="13"/>
        <v>2017</v>
      </c>
      <c r="C284">
        <f t="shared" si="14"/>
        <v>5</v>
      </c>
      <c r="D284" s="219">
        <v>485.0892857</v>
      </c>
      <c r="E284" s="220">
        <v>501.78947369999997</v>
      </c>
      <c r="F284" s="220">
        <v>505.8666667</v>
      </c>
      <c r="G284" s="220">
        <v>504.5</v>
      </c>
      <c r="H284" s="220">
        <v>500</v>
      </c>
      <c r="I284" s="220">
        <v>488.27777780000002</v>
      </c>
      <c r="J284" s="220">
        <v>514.31818180000005</v>
      </c>
      <c r="K284" s="220">
        <v>471.8125</v>
      </c>
      <c r="L284" s="220">
        <v>499.85185189999999</v>
      </c>
      <c r="M284" s="220">
        <v>512.67741939999996</v>
      </c>
      <c r="N284" s="220">
        <v>518.83333330000005</v>
      </c>
      <c r="O284" s="220">
        <v>531.33333330000005</v>
      </c>
      <c r="P284" s="220">
        <v>513.45454549999999</v>
      </c>
      <c r="Q284" s="220">
        <v>485.0892857</v>
      </c>
      <c r="R284" s="220">
        <v>531</v>
      </c>
      <c r="S284" s="220">
        <v>497.61538460000003</v>
      </c>
      <c r="T284" s="220"/>
      <c r="U284" s="219">
        <f t="shared" si="15"/>
        <v>490.42821617955138</v>
      </c>
    </row>
    <row r="285" spans="1:21" x14ac:dyDescent="0.25">
      <c r="A285" s="2">
        <v>42887</v>
      </c>
      <c r="B285">
        <f t="shared" si="13"/>
        <v>2017</v>
      </c>
      <c r="C285">
        <f t="shared" si="14"/>
        <v>6</v>
      </c>
      <c r="D285" s="219">
        <v>475.05357140000001</v>
      </c>
      <c r="E285" s="220">
        <v>491.78947369999997</v>
      </c>
      <c r="F285" s="220">
        <v>495.8666667</v>
      </c>
      <c r="G285" s="220">
        <v>494.58333329999999</v>
      </c>
      <c r="H285" s="220">
        <v>490.33333329999999</v>
      </c>
      <c r="I285" s="220">
        <v>478.63157890000002</v>
      </c>
      <c r="J285" s="220">
        <v>504.5</v>
      </c>
      <c r="K285" s="220">
        <v>457.6875</v>
      </c>
      <c r="L285" s="220">
        <v>492.66666670000001</v>
      </c>
      <c r="M285" s="220">
        <v>502.4375</v>
      </c>
      <c r="N285" s="220">
        <v>510.16666670000001</v>
      </c>
      <c r="O285" s="220">
        <v>521.33333330000005</v>
      </c>
      <c r="P285" s="220">
        <v>503.63636359999998</v>
      </c>
      <c r="Q285" s="220">
        <v>475.05357140000001</v>
      </c>
      <c r="R285" s="220">
        <v>520.72727269999996</v>
      </c>
      <c r="S285" s="220">
        <v>487.61538460000003</v>
      </c>
      <c r="T285" s="220"/>
      <c r="U285" s="219">
        <f t="shared" si="15"/>
        <v>480.83470456557808</v>
      </c>
    </row>
    <row r="286" spans="1:21" x14ac:dyDescent="0.25">
      <c r="A286" s="2">
        <v>42917</v>
      </c>
      <c r="B286">
        <f t="shared" si="13"/>
        <v>2017</v>
      </c>
      <c r="C286">
        <f t="shared" si="14"/>
        <v>7</v>
      </c>
      <c r="D286" s="219">
        <v>462.04545450000001</v>
      </c>
      <c r="E286" s="220">
        <v>477.10526320000002</v>
      </c>
      <c r="F286" s="220">
        <v>479.8</v>
      </c>
      <c r="G286" s="220">
        <v>480.5</v>
      </c>
      <c r="H286" s="220">
        <v>476</v>
      </c>
      <c r="I286" s="220">
        <v>465.52631580000002</v>
      </c>
      <c r="J286" s="220">
        <v>490</v>
      </c>
      <c r="K286" s="220">
        <v>446.125</v>
      </c>
      <c r="L286" s="220">
        <v>477.66666670000001</v>
      </c>
      <c r="M286" s="220">
        <v>488.1333333</v>
      </c>
      <c r="N286" s="220">
        <v>495.16666670000001</v>
      </c>
      <c r="O286" s="220">
        <v>506.33333329999999</v>
      </c>
      <c r="P286" s="220">
        <v>488.63636359999998</v>
      </c>
      <c r="Q286" s="220">
        <v>462.04545450000001</v>
      </c>
      <c r="R286" s="220">
        <v>505.63636359999998</v>
      </c>
      <c r="S286" s="220">
        <v>472.46153850000002</v>
      </c>
      <c r="T286" s="220"/>
      <c r="U286" s="219">
        <f t="shared" si="15"/>
        <v>466.74821015569063</v>
      </c>
    </row>
    <row r="287" spans="1:21" x14ac:dyDescent="0.25">
      <c r="A287" s="2">
        <v>42948</v>
      </c>
      <c r="B287">
        <f t="shared" si="13"/>
        <v>2017</v>
      </c>
      <c r="C287">
        <f t="shared" si="14"/>
        <v>8</v>
      </c>
      <c r="D287" s="219">
        <v>465.70642199999998</v>
      </c>
      <c r="E287" s="220">
        <v>482.26315790000001</v>
      </c>
      <c r="F287" s="220">
        <v>484.93333330000002</v>
      </c>
      <c r="G287" s="220">
        <v>483.72727270000001</v>
      </c>
      <c r="H287" s="220">
        <v>479.83333329999999</v>
      </c>
      <c r="I287" s="220">
        <v>469.61111110000002</v>
      </c>
      <c r="J287" s="220">
        <v>493.7142857</v>
      </c>
      <c r="K287" s="220">
        <v>444.5</v>
      </c>
      <c r="L287" s="220">
        <v>479.92307690000001</v>
      </c>
      <c r="M287" s="220">
        <v>492.70967739999998</v>
      </c>
      <c r="N287" s="220">
        <v>500.2857143</v>
      </c>
      <c r="O287" s="220">
        <v>511.33333329999999</v>
      </c>
      <c r="P287" s="220">
        <v>492.9</v>
      </c>
      <c r="Q287" s="220">
        <v>465.70642199999998</v>
      </c>
      <c r="R287" s="220">
        <v>510.63636359999998</v>
      </c>
      <c r="S287" s="220">
        <v>477.15384619999998</v>
      </c>
      <c r="T287" s="220"/>
      <c r="U287" s="219">
        <f t="shared" si="15"/>
        <v>470.51818593914152</v>
      </c>
    </row>
    <row r="288" spans="1:21" x14ac:dyDescent="0.25">
      <c r="A288" s="2">
        <v>42979</v>
      </c>
      <c r="B288">
        <f t="shared" si="13"/>
        <v>2017</v>
      </c>
      <c r="C288">
        <f t="shared" si="14"/>
        <v>9</v>
      </c>
      <c r="D288" s="219">
        <v>480.32110089999998</v>
      </c>
      <c r="E288" s="220">
        <v>492.31578949999999</v>
      </c>
      <c r="F288" s="220">
        <v>494.93333330000002</v>
      </c>
      <c r="G288" s="220">
        <v>493.72727270000001</v>
      </c>
      <c r="H288" s="220">
        <v>490.41666670000001</v>
      </c>
      <c r="I288" s="220">
        <v>479.21052630000003</v>
      </c>
      <c r="J288" s="220">
        <v>504.23809519999998</v>
      </c>
      <c r="K288" s="220">
        <v>456.8125</v>
      </c>
      <c r="L288" s="220">
        <v>492.2592593</v>
      </c>
      <c r="M288" s="220">
        <v>503.15625</v>
      </c>
      <c r="N288" s="220">
        <v>510.57142859999999</v>
      </c>
      <c r="O288" s="220">
        <v>521.83333330000005</v>
      </c>
      <c r="P288" s="220">
        <v>503.63636359999998</v>
      </c>
      <c r="Q288" s="220">
        <v>480.32110089999998</v>
      </c>
      <c r="R288" s="220">
        <v>520.90909090000002</v>
      </c>
      <c r="S288" s="220">
        <v>487.61538460000003</v>
      </c>
      <c r="T288" s="220">
        <v>466.20833329999999</v>
      </c>
      <c r="U288" s="219">
        <f t="shared" si="15"/>
        <v>490.09279110015729</v>
      </c>
    </row>
    <row r="289" spans="1:21" x14ac:dyDescent="0.25">
      <c r="A289" s="2">
        <v>43009</v>
      </c>
      <c r="B289">
        <f t="shared" si="13"/>
        <v>2017</v>
      </c>
      <c r="C289">
        <f t="shared" si="14"/>
        <v>10</v>
      </c>
      <c r="D289" s="219">
        <v>501.5892857</v>
      </c>
      <c r="E289" s="220">
        <v>519.5</v>
      </c>
      <c r="F289" s="220">
        <v>522.93333329999996</v>
      </c>
      <c r="G289" s="220">
        <v>523.41666669999995</v>
      </c>
      <c r="H289" s="220">
        <v>519.16666669999995</v>
      </c>
      <c r="I289" s="220">
        <v>508.26315790000001</v>
      </c>
      <c r="J289" s="220">
        <v>532.6</v>
      </c>
      <c r="K289" s="220">
        <v>494.125</v>
      </c>
      <c r="L289" s="220">
        <v>525.48148149999997</v>
      </c>
      <c r="M289" s="220">
        <v>533</v>
      </c>
      <c r="N289" s="220">
        <v>539.5</v>
      </c>
      <c r="O289" s="220">
        <v>550.33333330000005</v>
      </c>
      <c r="P289" s="220">
        <v>532.54545450000001</v>
      </c>
      <c r="Q289" s="220">
        <v>501.5892857</v>
      </c>
      <c r="R289" s="220">
        <v>549.90909090000002</v>
      </c>
      <c r="S289" s="220">
        <v>516.61538459999997</v>
      </c>
      <c r="T289" s="220">
        <v>490.625</v>
      </c>
      <c r="U289" s="219">
        <f t="shared" si="15"/>
        <v>518.03192252160591</v>
      </c>
    </row>
    <row r="290" spans="1:21" x14ac:dyDescent="0.25">
      <c r="A290" s="2">
        <v>43040</v>
      </c>
      <c r="B290">
        <f t="shared" si="13"/>
        <v>2017</v>
      </c>
      <c r="C290">
        <f t="shared" si="14"/>
        <v>11</v>
      </c>
      <c r="D290" s="219">
        <v>503.65454549999998</v>
      </c>
      <c r="E290" s="220">
        <v>522.66666669999995</v>
      </c>
      <c r="F290" s="220">
        <v>526.85714289999999</v>
      </c>
      <c r="G290" s="220">
        <v>525.83333330000005</v>
      </c>
      <c r="H290" s="220">
        <v>518.91666669999995</v>
      </c>
      <c r="I290" s="220">
        <v>510.26315790000001</v>
      </c>
      <c r="J290" s="220">
        <v>534.76190480000002</v>
      </c>
      <c r="K290" s="220">
        <v>501.125</v>
      </c>
      <c r="L290" s="220">
        <v>528.48148149999997</v>
      </c>
      <c r="M290" s="220">
        <v>536.80645159999995</v>
      </c>
      <c r="N290" s="220">
        <v>542.5</v>
      </c>
      <c r="O290" s="220">
        <v>553.33333330000005</v>
      </c>
      <c r="P290" s="220">
        <v>535.18181819999995</v>
      </c>
      <c r="Q290" s="220">
        <v>503.65454549999998</v>
      </c>
      <c r="R290" s="220">
        <v>552.90909090000002</v>
      </c>
      <c r="S290" s="220">
        <v>519.61538459999997</v>
      </c>
      <c r="T290" s="220">
        <v>497.25</v>
      </c>
      <c r="U290" s="219">
        <f t="shared" si="15"/>
        <v>521.00903418027804</v>
      </c>
    </row>
    <row r="291" spans="1:21" x14ac:dyDescent="0.25">
      <c r="A291" s="2">
        <v>43070</v>
      </c>
      <c r="B291">
        <f t="shared" si="13"/>
        <v>2017</v>
      </c>
      <c r="C291">
        <f t="shared" si="14"/>
        <v>12</v>
      </c>
      <c r="D291" s="219">
        <v>526.32142859999999</v>
      </c>
      <c r="E291" s="220">
        <v>544.38888889999998</v>
      </c>
      <c r="F291" s="220">
        <v>548.64285710000001</v>
      </c>
      <c r="G291" s="220">
        <v>547.83333330000005</v>
      </c>
      <c r="H291" s="220">
        <v>540.92307689999996</v>
      </c>
      <c r="I291" s="220">
        <v>531.05263160000004</v>
      </c>
      <c r="J291" s="220">
        <v>557.85714289999999</v>
      </c>
      <c r="K291" s="220">
        <v>524</v>
      </c>
      <c r="L291" s="220">
        <v>550.85185190000004</v>
      </c>
      <c r="M291" s="220">
        <v>559.09375</v>
      </c>
      <c r="N291" s="220">
        <v>564.5</v>
      </c>
      <c r="O291" s="220">
        <v>575.33333330000005</v>
      </c>
      <c r="P291" s="220">
        <v>558.45454549999999</v>
      </c>
      <c r="Q291" s="220">
        <v>526.32142859999999</v>
      </c>
      <c r="R291" s="220">
        <v>574.63636359999998</v>
      </c>
      <c r="S291" s="220">
        <v>541.23076920000005</v>
      </c>
      <c r="T291" s="220">
        <v>519.625</v>
      </c>
      <c r="U291" s="219">
        <f t="shared" si="15"/>
        <v>543.12435477279178</v>
      </c>
    </row>
    <row r="292" spans="1:21" x14ac:dyDescent="0.25">
      <c r="A292" s="2">
        <v>43101</v>
      </c>
      <c r="B292">
        <f t="shared" si="13"/>
        <v>2018</v>
      </c>
      <c r="C292">
        <f t="shared" si="14"/>
        <v>1</v>
      </c>
      <c r="D292" s="219">
        <v>531.98148149999997</v>
      </c>
      <c r="E292" s="220">
        <v>549.38888889999998</v>
      </c>
      <c r="F292" s="220">
        <v>553.7857143</v>
      </c>
      <c r="G292" s="220">
        <v>553.16666669999995</v>
      </c>
      <c r="H292" s="220">
        <v>544.84615380000002</v>
      </c>
      <c r="I292" s="220">
        <v>534.11111110000002</v>
      </c>
      <c r="J292" s="220">
        <v>562.45000000000005</v>
      </c>
      <c r="K292" s="220">
        <v>522.0625</v>
      </c>
      <c r="L292" s="220">
        <v>553.07407409999996</v>
      </c>
      <c r="M292" s="220">
        <v>565.8125</v>
      </c>
      <c r="N292" s="220">
        <v>561.85714289999999</v>
      </c>
      <c r="O292" s="220">
        <v>580.33333330000005</v>
      </c>
      <c r="P292" s="220">
        <v>563.72727269999996</v>
      </c>
      <c r="Q292" s="220">
        <v>531.98148149999997</v>
      </c>
      <c r="R292" s="220">
        <v>577.54545450000001</v>
      </c>
      <c r="S292" s="220">
        <v>546.61538459999997</v>
      </c>
      <c r="T292" s="220">
        <v>523.17391299999997</v>
      </c>
      <c r="U292" s="219">
        <f t="shared" si="15"/>
        <v>546.99869419836091</v>
      </c>
    </row>
    <row r="293" spans="1:21" x14ac:dyDescent="0.25">
      <c r="A293" s="2">
        <v>43132</v>
      </c>
      <c r="B293">
        <f t="shared" si="13"/>
        <v>2018</v>
      </c>
      <c r="C293">
        <f t="shared" si="14"/>
        <v>2</v>
      </c>
      <c r="D293" s="219">
        <v>537.88888889999998</v>
      </c>
      <c r="E293" s="220">
        <v>555.36842109999998</v>
      </c>
      <c r="F293" s="220">
        <v>558.64285710000001</v>
      </c>
      <c r="G293" s="220">
        <v>558.58333330000005</v>
      </c>
      <c r="H293" s="220">
        <v>549.84615380000002</v>
      </c>
      <c r="I293" s="220">
        <v>540.78947370000003</v>
      </c>
      <c r="J293" s="220">
        <v>568.33333330000005</v>
      </c>
      <c r="K293" s="220">
        <v>526.5</v>
      </c>
      <c r="L293" s="220">
        <v>558.03703700000005</v>
      </c>
      <c r="M293" s="220">
        <v>571.6</v>
      </c>
      <c r="N293" s="220">
        <v>565.42857140000001</v>
      </c>
      <c r="O293" s="220">
        <v>585.33333330000005</v>
      </c>
      <c r="P293" s="220">
        <v>569.27272730000004</v>
      </c>
      <c r="Q293" s="220">
        <v>537.88888889999998</v>
      </c>
      <c r="R293" s="220">
        <v>581.09090909999998</v>
      </c>
      <c r="S293" s="220">
        <v>550.38461540000003</v>
      </c>
      <c r="T293" s="220">
        <v>528.47826090000001</v>
      </c>
      <c r="U293" s="219">
        <f t="shared" si="15"/>
        <v>552.28375088779387</v>
      </c>
    </row>
    <row r="294" spans="1:21" x14ac:dyDescent="0.25">
      <c r="A294" s="2">
        <v>43160</v>
      </c>
      <c r="B294">
        <f t="shared" si="13"/>
        <v>2018</v>
      </c>
      <c r="C294">
        <f t="shared" si="14"/>
        <v>3</v>
      </c>
      <c r="D294" s="219">
        <v>515.92592590000004</v>
      </c>
      <c r="E294" s="220">
        <v>529.55555560000005</v>
      </c>
      <c r="F294" s="220">
        <v>536.20000000000005</v>
      </c>
      <c r="G294" s="220">
        <v>536.16666669999995</v>
      </c>
      <c r="H294" s="220">
        <v>527</v>
      </c>
      <c r="I294" s="220">
        <v>508.84210530000001</v>
      </c>
      <c r="J294" s="220">
        <v>545.36842109999998</v>
      </c>
      <c r="K294" s="220">
        <v>503.9375</v>
      </c>
      <c r="L294" s="220">
        <v>534.55555560000005</v>
      </c>
      <c r="M294" s="220">
        <v>549.6875</v>
      </c>
      <c r="N294" s="220">
        <v>543.42857140000001</v>
      </c>
      <c r="O294" s="220">
        <v>562.33333330000005</v>
      </c>
      <c r="P294" s="220">
        <v>547.09090909999998</v>
      </c>
      <c r="Q294" s="220">
        <v>515.92592590000004</v>
      </c>
      <c r="R294" s="220">
        <v>557.63636359999998</v>
      </c>
      <c r="S294" s="220">
        <v>528.61538459999997</v>
      </c>
      <c r="T294" s="220">
        <v>506.08695649999999</v>
      </c>
      <c r="U294" s="219">
        <f t="shared" si="15"/>
        <v>528.82543135798937</v>
      </c>
    </row>
    <row r="295" spans="1:21" x14ac:dyDescent="0.25">
      <c r="A295" s="2">
        <v>43191</v>
      </c>
      <c r="B295">
        <f t="shared" si="13"/>
        <v>2018</v>
      </c>
      <c r="C295">
        <f t="shared" si="14"/>
        <v>4</v>
      </c>
      <c r="D295" s="219">
        <v>520.74074069999995</v>
      </c>
      <c r="E295" s="220">
        <v>534.4</v>
      </c>
      <c r="F295" s="220">
        <v>542</v>
      </c>
      <c r="G295" s="220">
        <v>541.91666669999995</v>
      </c>
      <c r="H295" s="220">
        <v>533.30769229999999</v>
      </c>
      <c r="I295" s="220">
        <v>505.89473679999998</v>
      </c>
      <c r="J295" s="220">
        <v>551.33333330000005</v>
      </c>
      <c r="K295" s="220">
        <v>508.75</v>
      </c>
      <c r="L295" s="220">
        <v>539.18518519999998</v>
      </c>
      <c r="M295" s="220">
        <v>555.21875</v>
      </c>
      <c r="N295" s="220">
        <v>551.42857140000001</v>
      </c>
      <c r="O295" s="220">
        <v>568.33333330000005</v>
      </c>
      <c r="P295" s="220">
        <v>552.27272730000004</v>
      </c>
      <c r="Q295" s="220">
        <v>520.74074069999995</v>
      </c>
      <c r="R295" s="220">
        <v>563.72727269999996</v>
      </c>
      <c r="S295" s="220">
        <v>534.61538459999997</v>
      </c>
      <c r="T295" s="220">
        <v>511.63636359999998</v>
      </c>
      <c r="U295" s="219">
        <f t="shared" si="15"/>
        <v>533.59516625067658</v>
      </c>
    </row>
    <row r="296" spans="1:21" x14ac:dyDescent="0.25">
      <c r="A296" s="2">
        <v>43221</v>
      </c>
      <c r="B296">
        <f t="shared" si="13"/>
        <v>2018</v>
      </c>
      <c r="C296">
        <f t="shared" si="14"/>
        <v>5</v>
      </c>
      <c r="D296" s="219">
        <v>550.53703700000005</v>
      </c>
      <c r="E296" s="220">
        <v>565.17647060000002</v>
      </c>
      <c r="F296" s="220">
        <v>571</v>
      </c>
      <c r="G296" s="220">
        <v>570.90909090000002</v>
      </c>
      <c r="H296" s="220">
        <v>562.23076920000005</v>
      </c>
      <c r="I296" s="220">
        <v>531.57894739999995</v>
      </c>
      <c r="J296" s="220">
        <v>580.38095239999996</v>
      </c>
      <c r="K296" s="220">
        <v>537.9375</v>
      </c>
      <c r="L296" s="220">
        <v>567.48148149999997</v>
      </c>
      <c r="M296" s="220">
        <v>585.53333329999998</v>
      </c>
      <c r="N296" s="220">
        <v>581.2857143</v>
      </c>
      <c r="O296" s="220">
        <v>597.33333330000005</v>
      </c>
      <c r="P296" s="220">
        <v>581.27272730000004</v>
      </c>
      <c r="Q296" s="220">
        <v>550.53703700000005</v>
      </c>
      <c r="R296" s="220">
        <v>592.72727269999996</v>
      </c>
      <c r="S296" s="220">
        <v>563.61538459999997</v>
      </c>
      <c r="T296" s="220">
        <v>540.77272730000004</v>
      </c>
      <c r="U296" s="219">
        <f t="shared" si="15"/>
        <v>562.57300379057244</v>
      </c>
    </row>
    <row r="297" spans="1:21" x14ac:dyDescent="0.25">
      <c r="A297" s="2">
        <v>43252</v>
      </c>
      <c r="B297">
        <f t="shared" si="13"/>
        <v>2018</v>
      </c>
      <c r="C297">
        <f t="shared" si="14"/>
        <v>6</v>
      </c>
      <c r="D297" s="219">
        <v>579.16363639999997</v>
      </c>
      <c r="E297" s="220">
        <v>593.82352939999998</v>
      </c>
      <c r="F297" s="220">
        <v>599.20000000000005</v>
      </c>
      <c r="G297" s="220">
        <v>600.54545450000001</v>
      </c>
      <c r="H297" s="220">
        <v>591.46153849999996</v>
      </c>
      <c r="I297" s="220">
        <v>563.05263160000004</v>
      </c>
      <c r="J297" s="220">
        <v>609.45000000000005</v>
      </c>
      <c r="K297" s="220">
        <v>567.6875</v>
      </c>
      <c r="L297" s="220">
        <v>596.11538459999997</v>
      </c>
      <c r="M297" s="220">
        <v>613.33333330000005</v>
      </c>
      <c r="N297" s="220">
        <v>610.2857143</v>
      </c>
      <c r="O297" s="220">
        <v>626.33333330000005</v>
      </c>
      <c r="P297" s="220">
        <v>610.45454549999999</v>
      </c>
      <c r="Q297" s="220">
        <v>579.16363639999997</v>
      </c>
      <c r="R297" s="220">
        <v>621.90909090000002</v>
      </c>
      <c r="S297" s="220">
        <v>592.61538459999997</v>
      </c>
      <c r="T297" s="220">
        <v>569.90476190000004</v>
      </c>
      <c r="U297" s="219">
        <f t="shared" si="15"/>
        <v>591.55462711792131</v>
      </c>
    </row>
    <row r="298" spans="1:21" x14ac:dyDescent="0.25">
      <c r="A298" s="2">
        <v>43282</v>
      </c>
      <c r="B298">
        <f t="shared" si="13"/>
        <v>2018</v>
      </c>
      <c r="C298">
        <f t="shared" si="14"/>
        <v>7</v>
      </c>
      <c r="D298" s="219">
        <v>592.7636364</v>
      </c>
      <c r="E298" s="220">
        <v>607.52631580000002</v>
      </c>
      <c r="F298" s="220">
        <v>613.92857140000001</v>
      </c>
      <c r="G298" s="220">
        <v>616.09090909999998</v>
      </c>
      <c r="H298" s="220">
        <v>605.61538459999997</v>
      </c>
      <c r="I298" s="220">
        <v>581.47368419999998</v>
      </c>
      <c r="J298" s="220">
        <v>623.6</v>
      </c>
      <c r="K298" s="220">
        <v>582</v>
      </c>
      <c r="L298" s="220">
        <v>610.15384619999998</v>
      </c>
      <c r="M298" s="220">
        <v>628.10344829999997</v>
      </c>
      <c r="N298" s="220">
        <v>623.42857140000001</v>
      </c>
      <c r="O298" s="220">
        <v>640.33333330000005</v>
      </c>
      <c r="P298" s="220">
        <v>624.36363640000002</v>
      </c>
      <c r="Q298" s="220">
        <v>592.7636364</v>
      </c>
      <c r="R298" s="220">
        <v>636.81818180000005</v>
      </c>
      <c r="S298" s="220">
        <v>606.61538459999997</v>
      </c>
      <c r="T298" s="220">
        <v>583.90476190000004</v>
      </c>
      <c r="U298" s="219">
        <f t="shared" si="15"/>
        <v>606.11132625231926</v>
      </c>
    </row>
    <row r="299" spans="1:21" x14ac:dyDescent="0.25">
      <c r="A299" s="2">
        <v>43313</v>
      </c>
      <c r="B299">
        <f t="shared" si="13"/>
        <v>2018</v>
      </c>
      <c r="C299">
        <f t="shared" si="14"/>
        <v>8</v>
      </c>
      <c r="D299" s="219">
        <v>591.50909090000005</v>
      </c>
      <c r="E299" s="220">
        <v>606.47368419999998</v>
      </c>
      <c r="F299" s="220">
        <v>612.92857140000001</v>
      </c>
      <c r="G299" s="220">
        <v>615.54545450000001</v>
      </c>
      <c r="H299" s="220">
        <v>604.84615380000002</v>
      </c>
      <c r="I299" s="220">
        <v>582.05263160000004</v>
      </c>
      <c r="J299" s="220">
        <v>622.6</v>
      </c>
      <c r="K299" s="220">
        <v>581</v>
      </c>
      <c r="L299" s="220">
        <v>608.76923079999995</v>
      </c>
      <c r="M299" s="220">
        <v>626.86206900000002</v>
      </c>
      <c r="N299" s="220">
        <v>622.85714289999999</v>
      </c>
      <c r="O299" s="220">
        <v>639.33333330000005</v>
      </c>
      <c r="P299" s="220">
        <v>625</v>
      </c>
      <c r="Q299" s="220">
        <v>591.50909090000005</v>
      </c>
      <c r="R299" s="220">
        <v>636</v>
      </c>
      <c r="S299" s="220">
        <v>605.38461540000003</v>
      </c>
      <c r="T299" s="220">
        <v>582.85714289999999</v>
      </c>
      <c r="U299" s="219">
        <f t="shared" si="15"/>
        <v>605.23629885434286</v>
      </c>
    </row>
    <row r="300" spans="1:21" x14ac:dyDescent="0.25">
      <c r="A300" s="2">
        <v>43344</v>
      </c>
      <c r="B300">
        <f t="shared" si="13"/>
        <v>2018</v>
      </c>
      <c r="C300">
        <f t="shared" si="14"/>
        <v>9</v>
      </c>
      <c r="D300" s="219">
        <v>619.3090909</v>
      </c>
      <c r="E300" s="220">
        <v>636.68421049999995</v>
      </c>
      <c r="F300" s="220">
        <v>643.5</v>
      </c>
      <c r="G300" s="220">
        <v>645.63636359999998</v>
      </c>
      <c r="H300" s="220">
        <v>636.07692310000004</v>
      </c>
      <c r="I300" s="220">
        <v>611.26315790000001</v>
      </c>
      <c r="J300" s="220">
        <v>650.85</v>
      </c>
      <c r="K300" s="220">
        <v>610.875</v>
      </c>
      <c r="L300" s="220">
        <v>638.16</v>
      </c>
      <c r="M300" s="220">
        <v>656.65517239999997</v>
      </c>
      <c r="N300" s="220">
        <v>653.83333330000005</v>
      </c>
      <c r="O300" s="220">
        <v>669.33333330000005</v>
      </c>
      <c r="P300" s="220">
        <v>655.18181819999995</v>
      </c>
      <c r="Q300" s="220">
        <v>619.3090909</v>
      </c>
      <c r="R300" s="220">
        <v>665.90909090000002</v>
      </c>
      <c r="S300" s="220">
        <v>635.61538459999997</v>
      </c>
      <c r="T300" s="220">
        <v>612.7142857</v>
      </c>
      <c r="U300" s="219">
        <f t="shared" si="15"/>
        <v>634.83560660625744</v>
      </c>
    </row>
    <row r="301" spans="1:21" x14ac:dyDescent="0.25">
      <c r="A301" s="2">
        <v>43374</v>
      </c>
      <c r="B301">
        <f t="shared" si="13"/>
        <v>2018</v>
      </c>
      <c r="C301">
        <f t="shared" si="14"/>
        <v>10</v>
      </c>
      <c r="D301" s="219">
        <v>635.3818182</v>
      </c>
      <c r="E301" s="220">
        <v>653.63157890000002</v>
      </c>
      <c r="F301" s="220">
        <v>660.6</v>
      </c>
      <c r="G301" s="220">
        <v>662.81818180000005</v>
      </c>
      <c r="H301" s="220">
        <v>653.07692310000004</v>
      </c>
      <c r="I301" s="220">
        <v>627.89473680000003</v>
      </c>
      <c r="J301" s="220">
        <v>669.26315790000001</v>
      </c>
      <c r="K301" s="220">
        <v>627.9375</v>
      </c>
      <c r="L301" s="220">
        <v>655.53846150000004</v>
      </c>
      <c r="M301" s="220">
        <v>673.20689660000005</v>
      </c>
      <c r="N301" s="220">
        <v>670.42857140000001</v>
      </c>
      <c r="O301" s="220">
        <v>686.33333330000005</v>
      </c>
      <c r="P301" s="220">
        <v>672.36363640000002</v>
      </c>
      <c r="Q301" s="220">
        <v>635.3818182</v>
      </c>
      <c r="R301" s="220">
        <v>682.90909090000002</v>
      </c>
      <c r="S301" s="220">
        <v>652.61538459999997</v>
      </c>
      <c r="T301" s="220">
        <v>629.80952379999997</v>
      </c>
      <c r="U301" s="219">
        <f t="shared" si="15"/>
        <v>651.70754294937603</v>
      </c>
    </row>
    <row r="302" spans="1:21" x14ac:dyDescent="0.25">
      <c r="A302" s="2">
        <v>43405</v>
      </c>
      <c r="B302">
        <f t="shared" si="13"/>
        <v>2018</v>
      </c>
      <c r="C302">
        <f t="shared" si="14"/>
        <v>11</v>
      </c>
      <c r="D302" s="219">
        <v>653.63636359999998</v>
      </c>
      <c r="E302" s="220">
        <v>671.63157890000002</v>
      </c>
      <c r="F302" s="220">
        <v>679.4</v>
      </c>
      <c r="G302" s="220">
        <v>679.58333330000005</v>
      </c>
      <c r="H302" s="220">
        <v>671.07692310000004</v>
      </c>
      <c r="I302" s="220">
        <v>645.68421049999995</v>
      </c>
      <c r="J302" s="220">
        <v>687.26315790000001</v>
      </c>
      <c r="K302" s="220">
        <v>645.5625</v>
      </c>
      <c r="L302" s="220">
        <v>673.26923079999995</v>
      </c>
      <c r="M302" s="220">
        <v>690.5517241</v>
      </c>
      <c r="N302" s="220">
        <v>686.57142859999999</v>
      </c>
      <c r="O302" s="220">
        <v>704.33333330000005</v>
      </c>
      <c r="P302" s="220">
        <v>688.81818180000005</v>
      </c>
      <c r="Q302" s="220">
        <v>653.63636359999998</v>
      </c>
      <c r="R302" s="220">
        <v>701.63636359999998</v>
      </c>
      <c r="S302" s="220">
        <v>670.61538459999997</v>
      </c>
      <c r="T302" s="220">
        <v>647.23809519999998</v>
      </c>
      <c r="U302" s="219">
        <f t="shared" si="15"/>
        <v>669.63236859554718</v>
      </c>
    </row>
    <row r="303" spans="1:21" x14ac:dyDescent="0.25">
      <c r="A303" s="2">
        <v>43435</v>
      </c>
      <c r="B303">
        <f t="shared" si="13"/>
        <v>2018</v>
      </c>
      <c r="C303">
        <f t="shared" si="14"/>
        <v>12</v>
      </c>
      <c r="D303" s="219">
        <v>641.2363636</v>
      </c>
      <c r="E303" s="220">
        <v>659.52631580000002</v>
      </c>
      <c r="F303" s="220">
        <v>667.4</v>
      </c>
      <c r="G303" s="220">
        <v>668.41666669999995</v>
      </c>
      <c r="H303" s="220">
        <v>659.07692310000004</v>
      </c>
      <c r="I303" s="220">
        <v>633.78947370000003</v>
      </c>
      <c r="J303" s="220">
        <v>675.45</v>
      </c>
      <c r="K303" s="220">
        <v>633.9375</v>
      </c>
      <c r="L303" s="220">
        <v>659.11538459999997</v>
      </c>
      <c r="M303" s="220">
        <v>678.82758620000004</v>
      </c>
      <c r="N303" s="220">
        <v>676.2857143</v>
      </c>
      <c r="O303" s="220">
        <v>692.33333330000005</v>
      </c>
      <c r="P303" s="220">
        <v>678.90909090000002</v>
      </c>
      <c r="Q303" s="220">
        <v>641.2363636</v>
      </c>
      <c r="R303" s="220">
        <v>690</v>
      </c>
      <c r="S303" s="220">
        <v>658.61538459999997</v>
      </c>
      <c r="T303" s="220">
        <v>635.52380949999997</v>
      </c>
      <c r="U303" s="219">
        <f t="shared" si="15"/>
        <v>657.55729858603036</v>
      </c>
    </row>
    <row r="304" spans="1:21" x14ac:dyDescent="0.25">
      <c r="A304" s="2">
        <v>43466</v>
      </c>
      <c r="B304">
        <f t="shared" si="13"/>
        <v>2019</v>
      </c>
      <c r="C304">
        <f t="shared" si="14"/>
        <v>1</v>
      </c>
      <c r="D304" s="219">
        <v>610.85454549999997</v>
      </c>
      <c r="E304" s="220">
        <v>622.57894739999995</v>
      </c>
      <c r="F304" s="220">
        <v>638.26666669999997</v>
      </c>
      <c r="G304" s="220">
        <v>638.25</v>
      </c>
      <c r="H304" s="220">
        <v>630.23076920000005</v>
      </c>
      <c r="I304" s="220">
        <v>606.78947370000003</v>
      </c>
      <c r="J304" s="220">
        <v>646.29999999999995</v>
      </c>
      <c r="K304" s="220">
        <v>605.79999999999995</v>
      </c>
      <c r="L304" s="220">
        <v>629.61538459999997</v>
      </c>
      <c r="M304" s="220">
        <v>649</v>
      </c>
      <c r="N304" s="220">
        <v>646.2857143</v>
      </c>
      <c r="O304" s="220">
        <v>662.33333330000005</v>
      </c>
      <c r="P304" s="220">
        <v>649.36363640000002</v>
      </c>
      <c r="Q304" s="220">
        <v>610.85454549999997</v>
      </c>
      <c r="R304" s="220">
        <v>659.81818180000005</v>
      </c>
      <c r="S304" s="220">
        <v>628.61538459999997</v>
      </c>
      <c r="T304" s="220">
        <v>606.14285710000001</v>
      </c>
      <c r="U304" s="219">
        <f t="shared" si="15"/>
        <v>627.82832499826225</v>
      </c>
    </row>
    <row r="305" spans="1:21" x14ac:dyDescent="0.25">
      <c r="A305" s="2">
        <v>43497</v>
      </c>
      <c r="B305">
        <f t="shared" si="13"/>
        <v>2019</v>
      </c>
      <c r="C305">
        <f t="shared" si="14"/>
        <v>2</v>
      </c>
      <c r="D305" s="219">
        <v>587.3818182</v>
      </c>
      <c r="E305" s="220">
        <v>585.42105260000005</v>
      </c>
      <c r="F305" s="220">
        <v>613.93333329999996</v>
      </c>
      <c r="G305" s="220">
        <v>615.08333330000005</v>
      </c>
      <c r="H305" s="220">
        <v>607.84615380000002</v>
      </c>
      <c r="I305" s="220">
        <v>580.68421049999995</v>
      </c>
      <c r="J305" s="220">
        <v>623.25</v>
      </c>
      <c r="K305" s="220">
        <v>582.66666669999995</v>
      </c>
      <c r="L305" s="220">
        <v>605</v>
      </c>
      <c r="M305" s="220">
        <v>625.67857140000001</v>
      </c>
      <c r="N305" s="220">
        <v>623.7142857</v>
      </c>
      <c r="O305" s="220">
        <v>640.16666669999995</v>
      </c>
      <c r="P305" s="220">
        <v>625.81818180000005</v>
      </c>
      <c r="Q305" s="220">
        <v>587.3818182</v>
      </c>
      <c r="R305" s="220">
        <v>637.45454549999999</v>
      </c>
      <c r="S305" s="220">
        <v>605.61538459999997</v>
      </c>
      <c r="T305" s="220">
        <v>583.52380949999997</v>
      </c>
      <c r="U305" s="219">
        <f t="shared" si="15"/>
        <v>603.40595414819359</v>
      </c>
    </row>
    <row r="306" spans="1:21" x14ac:dyDescent="0.25">
      <c r="A306" s="2">
        <v>43525</v>
      </c>
      <c r="B306">
        <f t="shared" si="13"/>
        <v>2019</v>
      </c>
      <c r="C306">
        <f t="shared" si="14"/>
        <v>3</v>
      </c>
      <c r="D306" s="219">
        <v>564.87272729999995</v>
      </c>
      <c r="E306" s="220">
        <v>563.94736839999996</v>
      </c>
      <c r="F306" s="220">
        <v>591.46666670000002</v>
      </c>
      <c r="G306" s="220">
        <v>594</v>
      </c>
      <c r="H306" s="220">
        <v>585.92307689999996</v>
      </c>
      <c r="I306" s="220">
        <v>559.68421049999995</v>
      </c>
      <c r="J306" s="220">
        <v>600.70000000000005</v>
      </c>
      <c r="K306" s="220">
        <v>560.73333330000003</v>
      </c>
      <c r="L306" s="220">
        <v>587.19230770000001</v>
      </c>
      <c r="M306" s="220">
        <v>606.23076920000005</v>
      </c>
      <c r="N306" s="220">
        <v>602</v>
      </c>
      <c r="O306" s="220">
        <v>622.33333330000005</v>
      </c>
      <c r="P306" s="220">
        <v>605.18181819999995</v>
      </c>
      <c r="Q306" s="220">
        <v>564.87272729999995</v>
      </c>
      <c r="R306" s="220">
        <v>619.27272730000004</v>
      </c>
      <c r="S306" s="220">
        <v>583.61538459999997</v>
      </c>
      <c r="T306" s="220">
        <v>561.52380949999997</v>
      </c>
      <c r="U306" s="219">
        <f t="shared" si="15"/>
        <v>582.0521117196057</v>
      </c>
    </row>
    <row r="307" spans="1:21" x14ac:dyDescent="0.25">
      <c r="A307" s="2">
        <v>43556</v>
      </c>
      <c r="B307">
        <f t="shared" si="13"/>
        <v>2019</v>
      </c>
      <c r="C307">
        <f t="shared" si="14"/>
        <v>4</v>
      </c>
      <c r="D307" s="219">
        <v>574.20000000000005</v>
      </c>
      <c r="E307" s="220">
        <v>574.68421049999995</v>
      </c>
      <c r="F307" s="220">
        <v>600.33333330000005</v>
      </c>
      <c r="G307" s="220">
        <v>602.33333330000005</v>
      </c>
      <c r="H307" s="220">
        <v>594.30769229999999</v>
      </c>
      <c r="I307" s="220">
        <v>568.47368419999998</v>
      </c>
      <c r="J307" s="220">
        <v>609.35</v>
      </c>
      <c r="K307" s="220">
        <v>569.8666667</v>
      </c>
      <c r="L307" s="220">
        <v>595.26923079999995</v>
      </c>
      <c r="M307" s="220">
        <v>613.74074069999995</v>
      </c>
      <c r="N307" s="220">
        <v>611</v>
      </c>
      <c r="O307" s="220">
        <v>626.33333330000005</v>
      </c>
      <c r="P307" s="220">
        <v>614</v>
      </c>
      <c r="Q307" s="220">
        <v>574.20000000000005</v>
      </c>
      <c r="R307" s="220">
        <v>623.09090909999998</v>
      </c>
      <c r="S307" s="220">
        <v>592.38461540000003</v>
      </c>
      <c r="T307" s="220">
        <v>570.61904760000004</v>
      </c>
      <c r="U307" s="219">
        <f t="shared" si="15"/>
        <v>590.76327574407696</v>
      </c>
    </row>
    <row r="308" spans="1:21" x14ac:dyDescent="0.25">
      <c r="A308" s="2">
        <v>43586</v>
      </c>
      <c r="B308">
        <f t="shared" si="13"/>
        <v>2019</v>
      </c>
      <c r="C308">
        <f t="shared" si="14"/>
        <v>5</v>
      </c>
      <c r="D308" s="219">
        <v>595.6</v>
      </c>
      <c r="E308" s="220">
        <v>601.15789470000004</v>
      </c>
      <c r="F308" s="220">
        <v>621.33333330000005</v>
      </c>
      <c r="G308" s="220">
        <v>623.25</v>
      </c>
      <c r="H308" s="220">
        <v>614.84615380000002</v>
      </c>
      <c r="I308" s="220">
        <v>590.94444439999995</v>
      </c>
      <c r="J308" s="220">
        <v>630.6</v>
      </c>
      <c r="K308" s="220">
        <v>591.46666670000002</v>
      </c>
      <c r="L308" s="220">
        <v>616.32000000000005</v>
      </c>
      <c r="M308" s="220">
        <v>635.13793099999998</v>
      </c>
      <c r="N308" s="220">
        <v>631.7142857</v>
      </c>
      <c r="O308" s="220">
        <v>647.33333330000005</v>
      </c>
      <c r="P308" s="220">
        <v>636.90909090000002</v>
      </c>
      <c r="Q308" s="220">
        <v>595.6</v>
      </c>
      <c r="R308" s="220">
        <v>643.90909090000002</v>
      </c>
      <c r="S308" s="220">
        <v>613.15384619999998</v>
      </c>
      <c r="T308" s="220">
        <v>591.52380949999997</v>
      </c>
      <c r="U308" s="219">
        <f t="shared" si="15"/>
        <v>612.25874355062979</v>
      </c>
    </row>
    <row r="309" spans="1:21" x14ac:dyDescent="0.25">
      <c r="A309" s="2">
        <v>43617</v>
      </c>
      <c r="B309">
        <f t="shared" si="13"/>
        <v>2019</v>
      </c>
      <c r="C309">
        <f t="shared" si="14"/>
        <v>6</v>
      </c>
      <c r="D309" s="219">
        <v>613.05454550000002</v>
      </c>
      <c r="E309" s="220">
        <v>618.26315790000001</v>
      </c>
      <c r="F309" s="220">
        <v>638.33333330000005</v>
      </c>
      <c r="G309" s="220">
        <v>640.25</v>
      </c>
      <c r="H309" s="220">
        <v>632.46153849999996</v>
      </c>
      <c r="I309" s="220">
        <v>606.5</v>
      </c>
      <c r="J309" s="220">
        <v>647.29999999999995</v>
      </c>
      <c r="K309" s="220">
        <v>609.6</v>
      </c>
      <c r="L309" s="220">
        <v>633.36</v>
      </c>
      <c r="M309" s="220">
        <v>652.03448279999998</v>
      </c>
      <c r="N309" s="220">
        <v>648.42857140000001</v>
      </c>
      <c r="O309" s="220">
        <v>664</v>
      </c>
      <c r="P309" s="220">
        <v>657.36363640000002</v>
      </c>
      <c r="Q309" s="220">
        <v>613.05454550000002</v>
      </c>
      <c r="R309" s="220">
        <v>660.90909090000002</v>
      </c>
      <c r="S309" s="220">
        <v>629.84615380000002</v>
      </c>
      <c r="T309" s="220">
        <v>608.90476190000004</v>
      </c>
      <c r="U309" s="219">
        <f t="shared" si="15"/>
        <v>629.33257455070304</v>
      </c>
    </row>
    <row r="310" spans="1:21" x14ac:dyDescent="0.25">
      <c r="A310" s="2">
        <v>43647</v>
      </c>
      <c r="B310">
        <f t="shared" si="13"/>
        <v>2019</v>
      </c>
      <c r="C310">
        <f t="shared" si="14"/>
        <v>7</v>
      </c>
      <c r="D310" s="219">
        <v>576.16363639999997</v>
      </c>
      <c r="E310" s="220">
        <v>595.26315790000001</v>
      </c>
      <c r="F310" s="220">
        <v>614.53333329999998</v>
      </c>
      <c r="G310" s="220">
        <v>616.25</v>
      </c>
      <c r="H310" s="220">
        <v>608.69230770000001</v>
      </c>
      <c r="I310" s="220">
        <v>581.16666669999995</v>
      </c>
      <c r="J310" s="220">
        <v>624.35</v>
      </c>
      <c r="K310" s="220">
        <v>585.79999999999995</v>
      </c>
      <c r="L310" s="220">
        <v>610.76923079999995</v>
      </c>
      <c r="M310" s="220">
        <v>628.24137929999995</v>
      </c>
      <c r="N310" s="220">
        <v>624.42857140000001</v>
      </c>
      <c r="O310" s="220">
        <v>640.33333330000005</v>
      </c>
      <c r="P310" s="220">
        <v>634.27272730000004</v>
      </c>
      <c r="Q310" s="220">
        <v>576.16363639999997</v>
      </c>
      <c r="R310" s="220">
        <v>636.90909090000002</v>
      </c>
      <c r="S310" s="220">
        <v>605.38461540000003</v>
      </c>
      <c r="T310" s="220">
        <v>584.95238099999995</v>
      </c>
      <c r="U310" s="219">
        <f t="shared" si="15"/>
        <v>602.95188453910202</v>
      </c>
    </row>
    <row r="311" spans="1:21" x14ac:dyDescent="0.25">
      <c r="A311" s="2">
        <v>43678</v>
      </c>
      <c r="B311">
        <f t="shared" si="13"/>
        <v>2019</v>
      </c>
      <c r="C311">
        <f t="shared" si="14"/>
        <v>8</v>
      </c>
      <c r="D311" s="219">
        <v>579.09090909999998</v>
      </c>
      <c r="E311" s="220">
        <v>583.52631580000002</v>
      </c>
      <c r="F311" s="220">
        <v>601.46666670000002</v>
      </c>
      <c r="G311" s="220">
        <v>603.33333330000005</v>
      </c>
      <c r="H311" s="220">
        <v>596.07692310000004</v>
      </c>
      <c r="I311" s="220">
        <v>569.38888889999998</v>
      </c>
      <c r="J311" s="220">
        <v>610.54999999999995</v>
      </c>
      <c r="K311" s="220">
        <v>572.53333329999998</v>
      </c>
      <c r="L311" s="220">
        <v>597.84615380000002</v>
      </c>
      <c r="M311" s="220">
        <v>615</v>
      </c>
      <c r="N311" s="220">
        <v>611.42857140000001</v>
      </c>
      <c r="O311" s="220">
        <v>627.33333330000005</v>
      </c>
      <c r="P311" s="220">
        <v>620.54545450000001</v>
      </c>
      <c r="Q311" s="220">
        <v>579.09090909999998</v>
      </c>
      <c r="R311" s="220">
        <v>623.09090909999998</v>
      </c>
      <c r="S311" s="220">
        <v>592.38461540000003</v>
      </c>
      <c r="T311" s="220">
        <v>573.23809519999998</v>
      </c>
      <c r="U311" s="219">
        <f t="shared" si="15"/>
        <v>593.26993531579615</v>
      </c>
    </row>
    <row r="312" spans="1:21" x14ac:dyDescent="0.25">
      <c r="A312" s="2">
        <v>43709</v>
      </c>
      <c r="B312">
        <f t="shared" si="13"/>
        <v>2019</v>
      </c>
      <c r="C312">
        <f t="shared" si="14"/>
        <v>9</v>
      </c>
      <c r="D312" s="219">
        <v>581.03703700000005</v>
      </c>
      <c r="E312" s="220">
        <v>585.21052629999997</v>
      </c>
      <c r="F312" s="220">
        <v>603.66666669999995</v>
      </c>
      <c r="G312" s="220">
        <v>605.25</v>
      </c>
      <c r="H312" s="220">
        <v>598.15384619999998</v>
      </c>
      <c r="I312" s="220">
        <v>569.33333330000005</v>
      </c>
      <c r="J312" s="220">
        <v>612.65</v>
      </c>
      <c r="K312" s="220">
        <v>574.66666669999995</v>
      </c>
      <c r="L312" s="220">
        <v>600.92307689999996</v>
      </c>
      <c r="M312" s="220">
        <v>616.75862070000005</v>
      </c>
      <c r="N312" s="220">
        <v>613.42857140000001</v>
      </c>
      <c r="O312" s="220">
        <v>629.33333330000005</v>
      </c>
      <c r="P312" s="220">
        <v>622.54545450000001</v>
      </c>
      <c r="Q312" s="220">
        <v>581.03703700000005</v>
      </c>
      <c r="R312" s="220">
        <v>625.09090909999998</v>
      </c>
      <c r="S312" s="220">
        <v>594.07692310000004</v>
      </c>
      <c r="T312" s="220">
        <v>575.04761900000005</v>
      </c>
      <c r="U312" s="219">
        <f t="shared" si="15"/>
        <v>595.21397807651772</v>
      </c>
    </row>
    <row r="313" spans="1:21" x14ac:dyDescent="0.25">
      <c r="A313" s="2">
        <v>43739</v>
      </c>
      <c r="B313">
        <f t="shared" si="13"/>
        <v>2019</v>
      </c>
      <c r="C313">
        <f t="shared" si="14"/>
        <v>10</v>
      </c>
      <c r="D313" s="219">
        <v>605.12962960000004</v>
      </c>
      <c r="E313" s="220">
        <v>609.10526319999997</v>
      </c>
      <c r="F313" s="220">
        <v>627.6</v>
      </c>
      <c r="G313" s="220">
        <v>629.58333330000005</v>
      </c>
      <c r="H313" s="220">
        <v>622.38461540000003</v>
      </c>
      <c r="I313" s="220">
        <v>593.61111110000002</v>
      </c>
      <c r="J313" s="220">
        <v>636.70000000000005</v>
      </c>
      <c r="K313" s="220">
        <v>598.73333330000003</v>
      </c>
      <c r="L313" s="220">
        <v>625.5</v>
      </c>
      <c r="M313" s="220">
        <v>640.62068969999996</v>
      </c>
      <c r="N313" s="220">
        <v>637.2857143</v>
      </c>
      <c r="O313" s="220">
        <v>653.33333330000005</v>
      </c>
      <c r="P313" s="220">
        <v>646.27272730000004</v>
      </c>
      <c r="Q313" s="220">
        <v>605.12962960000004</v>
      </c>
      <c r="R313" s="220">
        <v>649.27272730000004</v>
      </c>
      <c r="S313" s="220">
        <v>618.69230770000001</v>
      </c>
      <c r="T313" s="220">
        <v>599.04761900000005</v>
      </c>
      <c r="U313" s="219">
        <f t="shared" si="15"/>
        <v>619.32827245993406</v>
      </c>
    </row>
    <row r="314" spans="1:21" x14ac:dyDescent="0.25">
      <c r="A314" s="2">
        <v>43770</v>
      </c>
      <c r="B314">
        <f t="shared" si="13"/>
        <v>2019</v>
      </c>
      <c r="C314">
        <f t="shared" si="14"/>
        <v>11</v>
      </c>
      <c r="D314" s="219">
        <v>605.87037039999996</v>
      </c>
      <c r="E314" s="220">
        <v>609.05263160000004</v>
      </c>
      <c r="F314" s="220">
        <v>627.6</v>
      </c>
      <c r="G314" s="220">
        <v>630</v>
      </c>
      <c r="H314" s="220">
        <v>622.46153849999996</v>
      </c>
      <c r="I314" s="220">
        <v>591.5</v>
      </c>
      <c r="J314" s="220">
        <v>637.6</v>
      </c>
      <c r="K314" s="220">
        <v>599</v>
      </c>
      <c r="L314" s="220">
        <v>625.61538459999997</v>
      </c>
      <c r="M314" s="220">
        <v>640.68965519999995</v>
      </c>
      <c r="N314" s="220">
        <v>637.57142859999999</v>
      </c>
      <c r="O314" s="220">
        <v>655.33333330000005</v>
      </c>
      <c r="P314" s="220">
        <v>647</v>
      </c>
      <c r="Q314" s="220">
        <v>605.87037039999996</v>
      </c>
      <c r="R314" s="220">
        <v>648</v>
      </c>
      <c r="S314" s="220">
        <v>618.69230770000001</v>
      </c>
      <c r="T314" s="220">
        <v>599.2857143</v>
      </c>
      <c r="U314" s="219">
        <f t="shared" si="15"/>
        <v>619.41359683813494</v>
      </c>
    </row>
    <row r="315" spans="1:21" x14ac:dyDescent="0.25">
      <c r="A315" s="2">
        <v>43800</v>
      </c>
      <c r="B315">
        <f t="shared" si="13"/>
        <v>2019</v>
      </c>
      <c r="C315">
        <f t="shared" si="14"/>
        <v>12</v>
      </c>
      <c r="D315" s="219">
        <v>617.45098040000005</v>
      </c>
      <c r="E315" s="220">
        <v>620.8823529</v>
      </c>
      <c r="F315" s="220">
        <v>639.20000000000005</v>
      </c>
      <c r="G315" s="220">
        <v>641.08333330000005</v>
      </c>
      <c r="H315" s="220">
        <v>634.08333330000005</v>
      </c>
      <c r="I315" s="220">
        <v>602.77777779999997</v>
      </c>
      <c r="J315" s="220">
        <v>649.4</v>
      </c>
      <c r="K315" s="220">
        <v>610.46666670000002</v>
      </c>
      <c r="L315" s="220">
        <v>637.13043479999999</v>
      </c>
      <c r="M315" s="220">
        <v>652.73333330000003</v>
      </c>
      <c r="N315" s="220">
        <v>649.85714289999999</v>
      </c>
      <c r="O315" s="220">
        <v>667.33333330000005</v>
      </c>
      <c r="P315" s="220">
        <v>659</v>
      </c>
      <c r="Q315" s="220">
        <v>617.45098040000005</v>
      </c>
      <c r="R315" s="220">
        <v>658.9</v>
      </c>
      <c r="S315" s="220">
        <v>630.84615380000002</v>
      </c>
      <c r="T315" s="220">
        <v>611.14285710000001</v>
      </c>
      <c r="U315" s="219">
        <f t="shared" si="15"/>
        <v>631.01582879199759</v>
      </c>
    </row>
    <row r="316" spans="1:21" x14ac:dyDescent="0.25">
      <c r="A316" s="2">
        <v>43831</v>
      </c>
      <c r="B316">
        <f t="shared" si="13"/>
        <v>2020</v>
      </c>
      <c r="C316">
        <f t="shared" si="14"/>
        <v>1</v>
      </c>
      <c r="D316" s="219">
        <v>647.77358489999995</v>
      </c>
      <c r="E316" s="220">
        <v>651.0625</v>
      </c>
      <c r="F316" s="220">
        <v>669.66666669999995</v>
      </c>
      <c r="G316" s="220">
        <v>672.75</v>
      </c>
      <c r="H316" s="220">
        <v>666.25</v>
      </c>
      <c r="I316" s="220">
        <v>635.11111110000002</v>
      </c>
      <c r="J316" s="220">
        <v>679.8</v>
      </c>
      <c r="K316" s="220">
        <v>640.53333329999998</v>
      </c>
      <c r="L316" s="220">
        <v>669.96</v>
      </c>
      <c r="M316" s="220">
        <v>682.76666669999997</v>
      </c>
      <c r="N316" s="220">
        <v>681.2857143</v>
      </c>
      <c r="O316" s="220">
        <v>701.16666669999995</v>
      </c>
      <c r="P316" s="220">
        <v>691.36363640000002</v>
      </c>
      <c r="Q316" s="220">
        <v>647.77358489999995</v>
      </c>
      <c r="R316" s="220">
        <v>690.63636359999998</v>
      </c>
      <c r="S316" s="220">
        <v>661.53846150000004</v>
      </c>
      <c r="T316" s="220">
        <v>641.33333330000005</v>
      </c>
      <c r="U316" s="219">
        <f t="shared" si="15"/>
        <v>662.12454383012312</v>
      </c>
    </row>
    <row r="317" spans="1:21" x14ac:dyDescent="0.25">
      <c r="A317" s="2">
        <v>43862</v>
      </c>
      <c r="B317">
        <f t="shared" si="13"/>
        <v>2020</v>
      </c>
      <c r="C317">
        <f t="shared" si="14"/>
        <v>2</v>
      </c>
      <c r="D317" s="219">
        <v>650.07547169999998</v>
      </c>
      <c r="E317" s="220">
        <v>654.3125</v>
      </c>
      <c r="F317" s="220">
        <v>672.57142859999999</v>
      </c>
      <c r="G317" s="220">
        <v>674.90909090000002</v>
      </c>
      <c r="H317" s="220">
        <v>667.15384619999998</v>
      </c>
      <c r="I317" s="220">
        <v>635.44444439999995</v>
      </c>
      <c r="J317" s="220">
        <v>682.9</v>
      </c>
      <c r="K317" s="220">
        <v>645.4</v>
      </c>
      <c r="L317" s="220">
        <v>670.64</v>
      </c>
      <c r="M317" s="220">
        <v>684.2</v>
      </c>
      <c r="N317" s="220">
        <v>682.57142859999999</v>
      </c>
      <c r="O317" s="220">
        <v>705.66666669999995</v>
      </c>
      <c r="P317" s="220">
        <v>692.81818180000005</v>
      </c>
      <c r="Q317" s="220">
        <v>650.07547169999998</v>
      </c>
      <c r="R317" s="220">
        <v>692.18181819999995</v>
      </c>
      <c r="S317" s="220">
        <v>664.53846150000004</v>
      </c>
      <c r="T317" s="220">
        <v>645.52380949999997</v>
      </c>
      <c r="U317" s="219">
        <f t="shared" si="15"/>
        <v>664.28350711549558</v>
      </c>
    </row>
    <row r="318" spans="1:21" x14ac:dyDescent="0.25">
      <c r="A318" s="2">
        <v>43891</v>
      </c>
      <c r="B318">
        <f t="shared" si="13"/>
        <v>2020</v>
      </c>
      <c r="C318">
        <f t="shared" si="14"/>
        <v>3</v>
      </c>
      <c r="D318" s="219">
        <v>627.47169810000003</v>
      </c>
      <c r="E318" s="220">
        <v>632.5625</v>
      </c>
      <c r="F318" s="220">
        <v>650.7857143</v>
      </c>
      <c r="G318" s="220">
        <v>651.63636359999998</v>
      </c>
      <c r="H318" s="220">
        <v>643.30769229999999</v>
      </c>
      <c r="I318" s="220">
        <v>612.94444439999995</v>
      </c>
      <c r="J318" s="220">
        <v>661.89473680000003</v>
      </c>
      <c r="K318" s="220">
        <v>623.93333329999996</v>
      </c>
      <c r="L318" s="220">
        <v>647.44000000000005</v>
      </c>
      <c r="M318" s="220">
        <v>660.83333330000005</v>
      </c>
      <c r="N318" s="220">
        <v>661.2857143</v>
      </c>
      <c r="O318" s="220">
        <v>683.33333330000005</v>
      </c>
      <c r="P318" s="220">
        <v>670.81818180000005</v>
      </c>
      <c r="Q318" s="220">
        <v>627.47169810000003</v>
      </c>
      <c r="R318" s="220">
        <v>669.45454549999999</v>
      </c>
      <c r="S318" s="220">
        <v>642.84615380000002</v>
      </c>
      <c r="T318" s="220">
        <v>621.95238099999995</v>
      </c>
      <c r="U318" s="219">
        <f t="shared" si="15"/>
        <v>641.90149762916553</v>
      </c>
    </row>
    <row r="319" spans="1:21" x14ac:dyDescent="0.25">
      <c r="A319" s="2">
        <v>43922</v>
      </c>
      <c r="B319">
        <f t="shared" si="13"/>
        <v>2020</v>
      </c>
      <c r="C319">
        <f t="shared" si="14"/>
        <v>4</v>
      </c>
      <c r="D319" s="219">
        <v>596.98113209999997</v>
      </c>
      <c r="E319" s="220">
        <v>602.5</v>
      </c>
      <c r="F319" s="220">
        <v>622.7857143</v>
      </c>
      <c r="G319" s="220">
        <v>622.81818180000005</v>
      </c>
      <c r="H319" s="220">
        <v>613.23076920000005</v>
      </c>
      <c r="I319" s="220">
        <v>583.33333330000005</v>
      </c>
      <c r="J319" s="220">
        <v>632.15789470000004</v>
      </c>
      <c r="K319" s="220">
        <v>594.66666669999995</v>
      </c>
      <c r="L319" s="220">
        <v>616.91666669999995</v>
      </c>
      <c r="M319" s="220">
        <v>630.73333330000003</v>
      </c>
      <c r="N319" s="220">
        <v>630.42857140000001</v>
      </c>
      <c r="O319" s="220">
        <v>653.33333330000005</v>
      </c>
      <c r="P319" s="220">
        <v>641.27272730000004</v>
      </c>
      <c r="Q319" s="220">
        <v>596.98113209999997</v>
      </c>
      <c r="R319" s="220">
        <v>639.54545450000001</v>
      </c>
      <c r="S319" s="220">
        <v>612.76923079999995</v>
      </c>
      <c r="T319" s="220">
        <v>591.90476190000004</v>
      </c>
      <c r="U319" s="219">
        <f t="shared" si="15"/>
        <v>612.25473565255004</v>
      </c>
    </row>
    <row r="320" spans="1:21" x14ac:dyDescent="0.25">
      <c r="A320" s="2">
        <v>43952</v>
      </c>
      <c r="B320">
        <f t="shared" si="13"/>
        <v>2020</v>
      </c>
      <c r="C320">
        <f t="shared" si="14"/>
        <v>5</v>
      </c>
      <c r="D320" s="219">
        <v>575.2830189</v>
      </c>
      <c r="E320" s="220">
        <v>582.75</v>
      </c>
      <c r="F320" s="220">
        <v>600.5</v>
      </c>
      <c r="G320" s="220">
        <v>599.54545450000001</v>
      </c>
      <c r="H320" s="220">
        <v>591.23076920000005</v>
      </c>
      <c r="I320" s="220">
        <v>559.94444439999995</v>
      </c>
      <c r="J320" s="220">
        <v>609.57894739999995</v>
      </c>
      <c r="K320" s="220">
        <v>574.20000000000005</v>
      </c>
      <c r="L320" s="220">
        <v>594.08333330000005</v>
      </c>
      <c r="M320" s="220">
        <v>607.43333329999996</v>
      </c>
      <c r="N320" s="220">
        <v>608.85714289999999</v>
      </c>
      <c r="O320" s="220">
        <v>633.16666669999995</v>
      </c>
      <c r="P320" s="220">
        <v>619.45454549999999</v>
      </c>
      <c r="Q320" s="220">
        <v>575.2830189</v>
      </c>
      <c r="R320" s="220">
        <v>615.90909090000002</v>
      </c>
      <c r="S320" s="220">
        <v>591.46153849999996</v>
      </c>
      <c r="T320" s="220">
        <v>571</v>
      </c>
      <c r="U320" s="219">
        <f t="shared" si="15"/>
        <v>590.13360378139055</v>
      </c>
    </row>
    <row r="321" spans="1:21" x14ac:dyDescent="0.25">
      <c r="A321" s="2">
        <v>43983</v>
      </c>
      <c r="B321">
        <f t="shared" si="13"/>
        <v>2020</v>
      </c>
      <c r="C321">
        <f t="shared" si="14"/>
        <v>6</v>
      </c>
      <c r="D321" s="219">
        <v>550.41509429999996</v>
      </c>
      <c r="E321" s="220">
        <v>562.625</v>
      </c>
      <c r="F321" s="220">
        <v>579.5</v>
      </c>
      <c r="G321" s="220">
        <v>578.18181819999995</v>
      </c>
      <c r="H321" s="220">
        <v>570.23076920000005</v>
      </c>
      <c r="I321" s="220">
        <v>536.33333330000005</v>
      </c>
      <c r="J321" s="220">
        <v>585.57894739999995</v>
      </c>
      <c r="K321" s="220">
        <v>549.8666667</v>
      </c>
      <c r="L321" s="220">
        <v>569.83333330000005</v>
      </c>
      <c r="M321" s="220">
        <v>583.1</v>
      </c>
      <c r="N321" s="220">
        <v>586.85714289999999</v>
      </c>
      <c r="O321" s="220">
        <v>610.33333330000005</v>
      </c>
      <c r="P321" s="220">
        <v>600.09090909999998</v>
      </c>
      <c r="Q321" s="220">
        <v>550.41509429999996</v>
      </c>
      <c r="R321" s="220">
        <v>590.90909090000002</v>
      </c>
      <c r="S321" s="220">
        <v>571.23076920000005</v>
      </c>
      <c r="T321" s="220">
        <v>546.85714289999999</v>
      </c>
      <c r="U321" s="219">
        <f t="shared" si="15"/>
        <v>567.25754796631509</v>
      </c>
    </row>
    <row r="322" spans="1:21" x14ac:dyDescent="0.25">
      <c r="A322" s="2">
        <v>44013</v>
      </c>
      <c r="B322">
        <f t="shared" si="13"/>
        <v>2020</v>
      </c>
      <c r="C322">
        <f t="shared" si="14"/>
        <v>7</v>
      </c>
      <c r="D322" s="219">
        <v>521.52830189999997</v>
      </c>
      <c r="E322" s="220">
        <v>536.625</v>
      </c>
      <c r="F322" s="220">
        <v>551.2142857</v>
      </c>
      <c r="G322" s="220">
        <v>550.29999999999995</v>
      </c>
      <c r="H322" s="220">
        <v>541.69230770000001</v>
      </c>
      <c r="I322" s="220">
        <v>506.88888889999998</v>
      </c>
      <c r="J322" s="220">
        <v>556.29999999999995</v>
      </c>
      <c r="K322" s="220">
        <v>521.4</v>
      </c>
      <c r="L322" s="220">
        <v>541.45833330000005</v>
      </c>
      <c r="M322" s="220">
        <v>553.29999999999995</v>
      </c>
      <c r="N322" s="220">
        <v>557</v>
      </c>
      <c r="O322" s="220">
        <v>582.33333330000005</v>
      </c>
      <c r="P322" s="220">
        <v>573.72727269999996</v>
      </c>
      <c r="Q322" s="220">
        <v>521.52830189999997</v>
      </c>
      <c r="R322" s="220">
        <v>560.90909090000002</v>
      </c>
      <c r="S322" s="220">
        <v>544.30769229999999</v>
      </c>
      <c r="T322" s="220">
        <v>517.85714289999999</v>
      </c>
      <c r="U322" s="219">
        <f t="shared" si="15"/>
        <v>538.6784185173924</v>
      </c>
    </row>
    <row r="323" spans="1:21" x14ac:dyDescent="0.25">
      <c r="A323" s="2">
        <v>44044</v>
      </c>
      <c r="B323">
        <f t="shared" si="13"/>
        <v>2020</v>
      </c>
      <c r="C323">
        <f t="shared" si="14"/>
        <v>8</v>
      </c>
      <c r="D323" s="219">
        <v>497.6</v>
      </c>
      <c r="E323" s="220">
        <v>514</v>
      </c>
      <c r="F323" s="220">
        <v>529</v>
      </c>
      <c r="G323" s="220">
        <v>526</v>
      </c>
      <c r="H323" s="220">
        <v>518</v>
      </c>
      <c r="I323" s="220">
        <v>483</v>
      </c>
      <c r="J323" s="220">
        <v>535</v>
      </c>
      <c r="K323" s="220">
        <v>497</v>
      </c>
      <c r="L323" s="220">
        <v>517</v>
      </c>
      <c r="M323" s="220">
        <v>530</v>
      </c>
      <c r="N323" s="220">
        <v>533</v>
      </c>
      <c r="O323" s="220">
        <v>558</v>
      </c>
      <c r="P323" s="220">
        <v>550</v>
      </c>
      <c r="Q323" s="220">
        <v>497.6</v>
      </c>
      <c r="R323" s="220">
        <v>538</v>
      </c>
      <c r="S323" s="220">
        <v>520</v>
      </c>
      <c r="T323" s="220">
        <v>494</v>
      </c>
      <c r="U323" s="219">
        <f t="shared" si="15"/>
        <v>515.19847336959663</v>
      </c>
    </row>
    <row r="324" spans="1:21" x14ac:dyDescent="0.25">
      <c r="A324" s="2">
        <v>44075</v>
      </c>
      <c r="B324">
        <f t="shared" si="13"/>
        <v>2020</v>
      </c>
      <c r="C324">
        <f t="shared" si="14"/>
        <v>9</v>
      </c>
      <c r="D324" s="219">
        <v>493.56603769999998</v>
      </c>
      <c r="E324" s="220">
        <v>507.25</v>
      </c>
      <c r="F324" s="220">
        <v>521</v>
      </c>
      <c r="G324" s="220">
        <v>516.1</v>
      </c>
      <c r="H324" s="220">
        <v>508.58333329999999</v>
      </c>
      <c r="I324" s="220">
        <v>479.05555559999999</v>
      </c>
      <c r="J324" s="220">
        <v>534.15</v>
      </c>
      <c r="K324" s="220">
        <v>491.8666667</v>
      </c>
      <c r="L324" s="220">
        <v>513.29166669999995</v>
      </c>
      <c r="M324" s="220">
        <v>526.26666669999997</v>
      </c>
      <c r="N324" s="220">
        <v>523</v>
      </c>
      <c r="O324" s="220">
        <v>549.33333330000005</v>
      </c>
      <c r="P324" s="220">
        <v>547.45454549999999</v>
      </c>
      <c r="Q324" s="220">
        <v>493.56603769999998</v>
      </c>
      <c r="R324" s="220">
        <v>528.27272730000004</v>
      </c>
      <c r="S324" s="220">
        <v>511.30769229999999</v>
      </c>
      <c r="T324" s="220">
        <v>487.952381</v>
      </c>
      <c r="U324" s="219">
        <f t="shared" si="15"/>
        <v>509.14242439045108</v>
      </c>
    </row>
    <row r="325" spans="1:21" x14ac:dyDescent="0.25">
      <c r="A325" s="2">
        <v>44105</v>
      </c>
      <c r="B325">
        <f t="shared" ref="B325:B387" si="16">+YEAR(A325)</f>
        <v>2020</v>
      </c>
      <c r="C325">
        <f t="shared" ref="C325:C387" si="17">+MONTH(A325)</f>
        <v>10</v>
      </c>
      <c r="D325" s="219">
        <v>468.33962259999998</v>
      </c>
      <c r="E325" s="220">
        <v>485.25</v>
      </c>
      <c r="F325" s="220">
        <v>500.35714289999999</v>
      </c>
      <c r="G325" s="220">
        <v>492.81818179999999</v>
      </c>
      <c r="H325" s="220">
        <v>485.16666670000001</v>
      </c>
      <c r="I325" s="220">
        <v>455.77777780000002</v>
      </c>
      <c r="J325" s="220">
        <v>506.05</v>
      </c>
      <c r="K325" s="220">
        <v>472.73333330000003</v>
      </c>
      <c r="L325" s="220">
        <v>489.58333329999999</v>
      </c>
      <c r="M325" s="220">
        <v>502.9</v>
      </c>
      <c r="N325" s="220">
        <v>499</v>
      </c>
      <c r="O325" s="220">
        <v>529.5</v>
      </c>
      <c r="P325" s="220">
        <v>525.45454549999999</v>
      </c>
      <c r="Q325" s="220">
        <v>468.33962259999998</v>
      </c>
      <c r="R325" s="220">
        <v>503.18181820000001</v>
      </c>
      <c r="S325" s="220">
        <v>487.7692308</v>
      </c>
      <c r="T325" s="220">
        <v>463.76190480000002</v>
      </c>
      <c r="U325" s="219">
        <f t="shared" ref="U325:U387" si="18">+SUMPRODUCT(E325:T325,$E$2:$T$2)</f>
        <v>486.00928190372764</v>
      </c>
    </row>
    <row r="326" spans="1:21" x14ac:dyDescent="0.25">
      <c r="A326" s="2">
        <v>44136</v>
      </c>
      <c r="B326">
        <f t="shared" si="16"/>
        <v>2020</v>
      </c>
      <c r="C326">
        <f t="shared" si="17"/>
        <v>11</v>
      </c>
      <c r="D326" s="219">
        <v>470.2830189</v>
      </c>
      <c r="E326" s="220">
        <v>489.375</v>
      </c>
      <c r="F326" s="220">
        <v>503.57142859999999</v>
      </c>
      <c r="G326" s="220">
        <v>493.45454549999999</v>
      </c>
      <c r="H326" s="220">
        <v>488.41666670000001</v>
      </c>
      <c r="I326" s="220">
        <v>458.72222219999998</v>
      </c>
      <c r="J326" s="220">
        <v>508.21052630000003</v>
      </c>
      <c r="K326" s="220">
        <v>473.53333329999998</v>
      </c>
      <c r="L326" s="220">
        <v>492.54166670000001</v>
      </c>
      <c r="M326" s="220">
        <v>505.26666669999997</v>
      </c>
      <c r="N326" s="220">
        <v>503</v>
      </c>
      <c r="O326" s="220">
        <v>529.33333330000005</v>
      </c>
      <c r="P326" s="220">
        <v>528.18181819999995</v>
      </c>
      <c r="Q326" s="220">
        <v>470.2830189</v>
      </c>
      <c r="R326" s="220">
        <v>506.63636359999998</v>
      </c>
      <c r="S326" s="220">
        <v>490.53846149999998</v>
      </c>
      <c r="T326" s="220">
        <v>468.85714289999999</v>
      </c>
      <c r="U326" s="219">
        <f t="shared" si="18"/>
        <v>488.65390465880353</v>
      </c>
    </row>
    <row r="327" spans="1:21" x14ac:dyDescent="0.25">
      <c r="A327" s="2">
        <v>44166</v>
      </c>
      <c r="B327">
        <f t="shared" si="16"/>
        <v>2020</v>
      </c>
      <c r="C327">
        <f t="shared" si="17"/>
        <v>12</v>
      </c>
      <c r="D327" s="219">
        <v>474</v>
      </c>
      <c r="E327" s="220">
        <v>494.25</v>
      </c>
      <c r="F327" s="220">
        <v>508.2857143</v>
      </c>
      <c r="G327" s="220">
        <v>496.1</v>
      </c>
      <c r="H327" s="220">
        <v>493.66666670000001</v>
      </c>
      <c r="I327" s="220">
        <v>461.70588240000001</v>
      </c>
      <c r="J327" s="220">
        <v>513</v>
      </c>
      <c r="K327" s="220">
        <v>477.1333333</v>
      </c>
      <c r="L327" s="220">
        <v>497.41666670000001</v>
      </c>
      <c r="M327" s="220">
        <v>510.46666670000002</v>
      </c>
      <c r="N327" s="220">
        <v>508</v>
      </c>
      <c r="O327" s="220">
        <v>533.33333330000005</v>
      </c>
      <c r="P327" s="220">
        <v>533</v>
      </c>
      <c r="Q327" s="220">
        <v>474</v>
      </c>
      <c r="R327" s="220">
        <v>511.2</v>
      </c>
      <c r="S327" s="220">
        <v>494.38461539999997</v>
      </c>
      <c r="T327" s="220">
        <v>473.42857140000001</v>
      </c>
      <c r="U327" s="219">
        <f t="shared" si="18"/>
        <v>492.89867399104236</v>
      </c>
    </row>
    <row r="328" spans="1:21" x14ac:dyDescent="0.25">
      <c r="A328" s="2">
        <v>44197</v>
      </c>
      <c r="B328">
        <f t="shared" si="16"/>
        <v>2021</v>
      </c>
      <c r="C328">
        <f t="shared" si="17"/>
        <v>1</v>
      </c>
      <c r="D328" s="219">
        <v>495.98113210000002</v>
      </c>
      <c r="E328" s="220">
        <v>522.625</v>
      </c>
      <c r="F328" s="220">
        <v>535.14285710000001</v>
      </c>
      <c r="G328" s="220">
        <v>528.27272730000004</v>
      </c>
      <c r="H328" s="220">
        <v>523.5</v>
      </c>
      <c r="I328" s="220">
        <v>486.66666670000001</v>
      </c>
      <c r="J328" s="220">
        <v>539.25</v>
      </c>
      <c r="K328" s="220">
        <v>501.93333330000002</v>
      </c>
      <c r="L328" s="220">
        <v>521.04166669999995</v>
      </c>
      <c r="M328" s="220">
        <v>534.56666670000004</v>
      </c>
      <c r="N328" s="220">
        <v>532.2857143</v>
      </c>
      <c r="O328" s="220">
        <v>555.33333330000005</v>
      </c>
      <c r="P328" s="220">
        <v>564.63636359999998</v>
      </c>
      <c r="Q328" s="220">
        <v>495.98113210000002</v>
      </c>
      <c r="R328" s="220">
        <v>535</v>
      </c>
      <c r="S328" s="220">
        <v>522.38461540000003</v>
      </c>
      <c r="T328" s="220">
        <v>497.42857140000001</v>
      </c>
      <c r="U328" s="219">
        <f t="shared" si="18"/>
        <v>518.36119282387278</v>
      </c>
    </row>
    <row r="329" spans="1:21" x14ac:dyDescent="0.25">
      <c r="A329" s="2">
        <v>44228</v>
      </c>
      <c r="B329">
        <f t="shared" si="16"/>
        <v>2021</v>
      </c>
      <c r="C329">
        <f t="shared" si="17"/>
        <v>2</v>
      </c>
      <c r="D329" s="219">
        <v>517.4</v>
      </c>
      <c r="E329" s="220">
        <v>546</v>
      </c>
      <c r="F329" s="220">
        <v>556</v>
      </c>
      <c r="G329" s="220">
        <v>552</v>
      </c>
      <c r="H329" s="220">
        <v>550</v>
      </c>
      <c r="I329" s="220">
        <v>510</v>
      </c>
      <c r="J329" s="220">
        <v>564</v>
      </c>
      <c r="K329" s="220">
        <v>525</v>
      </c>
      <c r="L329" s="220">
        <v>544</v>
      </c>
      <c r="M329" s="220">
        <v>557</v>
      </c>
      <c r="N329" s="220">
        <v>556</v>
      </c>
      <c r="O329" s="220">
        <v>578</v>
      </c>
      <c r="P329" s="220">
        <v>595</v>
      </c>
      <c r="Q329" s="220">
        <v>517.4</v>
      </c>
      <c r="R329" s="220">
        <v>559</v>
      </c>
      <c r="S329" s="220">
        <v>546</v>
      </c>
      <c r="T329" s="220">
        <v>521</v>
      </c>
      <c r="U329" s="219">
        <f t="shared" si="18"/>
        <v>541.08399277868557</v>
      </c>
    </row>
    <row r="330" spans="1:21" x14ac:dyDescent="0.25">
      <c r="A330" s="2">
        <v>44256</v>
      </c>
      <c r="B330">
        <f t="shared" si="16"/>
        <v>2021</v>
      </c>
      <c r="C330">
        <f t="shared" si="17"/>
        <v>3</v>
      </c>
      <c r="D330" s="219">
        <v>543.9</v>
      </c>
      <c r="E330" s="220">
        <v>569</v>
      </c>
      <c r="F330" s="220">
        <v>582</v>
      </c>
      <c r="G330" s="220">
        <v>579</v>
      </c>
      <c r="H330" s="220">
        <v>574</v>
      </c>
      <c r="I330" s="220">
        <v>534</v>
      </c>
      <c r="J330" s="220">
        <v>587</v>
      </c>
      <c r="K330" s="220">
        <v>549</v>
      </c>
      <c r="L330" s="220">
        <v>568</v>
      </c>
      <c r="M330" s="220">
        <v>582</v>
      </c>
      <c r="N330" s="220">
        <v>579</v>
      </c>
      <c r="O330" s="220">
        <v>604</v>
      </c>
      <c r="P330" s="220">
        <v>622</v>
      </c>
      <c r="Q330" s="220">
        <v>543.9</v>
      </c>
      <c r="R330" s="220">
        <v>583</v>
      </c>
      <c r="S330" s="220">
        <v>570</v>
      </c>
      <c r="T330" s="220">
        <v>546</v>
      </c>
      <c r="U330" s="219">
        <f t="shared" si="18"/>
        <v>566.1581188415754</v>
      </c>
    </row>
    <row r="331" spans="1:21" x14ac:dyDescent="0.25">
      <c r="A331" s="2">
        <v>44287</v>
      </c>
      <c r="B331">
        <f t="shared" si="16"/>
        <v>2021</v>
      </c>
      <c r="C331">
        <f t="shared" si="17"/>
        <v>4</v>
      </c>
      <c r="D331" s="219">
        <v>575.6</v>
      </c>
      <c r="E331" s="220">
        <v>599.25</v>
      </c>
      <c r="F331" s="220">
        <v>612.06666670000004</v>
      </c>
      <c r="G331" s="220">
        <v>609.45454549999999</v>
      </c>
      <c r="H331" s="220">
        <v>603.66666669999995</v>
      </c>
      <c r="I331" s="220">
        <v>564.83333330000005</v>
      </c>
      <c r="J331" s="220">
        <v>617.75</v>
      </c>
      <c r="K331" s="220">
        <v>578.6</v>
      </c>
      <c r="L331" s="220">
        <v>597.78260869999997</v>
      </c>
      <c r="M331" s="220">
        <v>612.76666669999997</v>
      </c>
      <c r="N331" s="220">
        <v>609</v>
      </c>
      <c r="O331" s="220">
        <v>634.20000000000005</v>
      </c>
      <c r="P331" s="220">
        <v>653</v>
      </c>
      <c r="Q331" s="220">
        <v>575.6</v>
      </c>
      <c r="R331" s="220">
        <v>612.45454549999999</v>
      </c>
      <c r="S331" s="220">
        <v>599.38461540000003</v>
      </c>
      <c r="T331" s="220">
        <v>577.23809519999998</v>
      </c>
      <c r="U331" s="219">
        <f t="shared" si="18"/>
        <v>596.64113074417878</v>
      </c>
    </row>
    <row r="332" spans="1:21" x14ac:dyDescent="0.25">
      <c r="A332" s="2">
        <v>44317</v>
      </c>
      <c r="B332">
        <f t="shared" si="16"/>
        <v>2021</v>
      </c>
      <c r="C332">
        <f t="shared" si="17"/>
        <v>5</v>
      </c>
      <c r="D332" s="219">
        <v>583.55555560000005</v>
      </c>
      <c r="E332" s="220">
        <v>605</v>
      </c>
      <c r="F332" s="220">
        <v>618</v>
      </c>
      <c r="G332" s="220">
        <v>616</v>
      </c>
      <c r="H332" s="220">
        <v>610</v>
      </c>
      <c r="I332" s="220">
        <v>572</v>
      </c>
      <c r="J332" s="220">
        <v>624</v>
      </c>
      <c r="K332" s="220">
        <v>587</v>
      </c>
      <c r="L332" s="220">
        <v>603</v>
      </c>
      <c r="M332" s="220">
        <v>620</v>
      </c>
      <c r="N332" s="220">
        <v>615</v>
      </c>
      <c r="O332" s="220">
        <v>641</v>
      </c>
      <c r="P332" s="220">
        <v>658</v>
      </c>
      <c r="Q332" s="220">
        <v>583.55555560000005</v>
      </c>
      <c r="R332" s="220">
        <v>620</v>
      </c>
      <c r="S332" s="220">
        <v>606</v>
      </c>
      <c r="T332" s="220">
        <v>588</v>
      </c>
      <c r="U332" s="219">
        <f t="shared" si="18"/>
        <v>603.35083597335301</v>
      </c>
    </row>
    <row r="333" spans="1:21" x14ac:dyDescent="0.25">
      <c r="A333" s="2">
        <v>44348</v>
      </c>
      <c r="B333">
        <f t="shared" si="16"/>
        <v>2021</v>
      </c>
      <c r="C333">
        <f t="shared" si="17"/>
        <v>6</v>
      </c>
      <c r="D333" s="219">
        <v>617.5</v>
      </c>
      <c r="E333" s="220">
        <v>639</v>
      </c>
      <c r="F333" s="220">
        <v>649</v>
      </c>
      <c r="G333" s="220">
        <v>648</v>
      </c>
      <c r="H333" s="220">
        <v>640</v>
      </c>
      <c r="I333" s="220">
        <v>605</v>
      </c>
      <c r="J333" s="220">
        <v>657</v>
      </c>
      <c r="K333" s="220">
        <v>623</v>
      </c>
      <c r="L333" s="220">
        <v>635</v>
      </c>
      <c r="M333" s="220">
        <v>654</v>
      </c>
      <c r="N333" s="220">
        <v>647</v>
      </c>
      <c r="O333" s="220">
        <v>676</v>
      </c>
      <c r="P333" s="220">
        <v>694</v>
      </c>
      <c r="Q333" s="220">
        <v>617.5</v>
      </c>
      <c r="R333" s="220">
        <v>650</v>
      </c>
      <c r="S333" s="220">
        <v>641</v>
      </c>
      <c r="T333" s="220">
        <v>621</v>
      </c>
      <c r="U333" s="219">
        <f t="shared" si="18"/>
        <v>636.01681959459984</v>
      </c>
    </row>
    <row r="334" spans="1:21" x14ac:dyDescent="0.25">
      <c r="A334" s="2">
        <v>44378</v>
      </c>
      <c r="B334">
        <f t="shared" si="16"/>
        <v>2021</v>
      </c>
      <c r="C334">
        <f t="shared" si="17"/>
        <v>7</v>
      </c>
      <c r="D334" s="219">
        <v>644.5</v>
      </c>
      <c r="E334" s="220">
        <v>665</v>
      </c>
      <c r="F334" s="220">
        <v>673</v>
      </c>
      <c r="G334" s="220">
        <v>672</v>
      </c>
      <c r="H334" s="220">
        <v>664</v>
      </c>
      <c r="I334" s="220">
        <v>632</v>
      </c>
      <c r="J334" s="220">
        <v>686</v>
      </c>
      <c r="K334" s="220">
        <v>649</v>
      </c>
      <c r="L334" s="220">
        <v>660</v>
      </c>
      <c r="M334" s="220">
        <v>681</v>
      </c>
      <c r="N334" s="220">
        <v>671</v>
      </c>
      <c r="O334" s="220">
        <v>704</v>
      </c>
      <c r="P334" s="220">
        <v>723</v>
      </c>
      <c r="Q334" s="220">
        <v>644.5</v>
      </c>
      <c r="R334" s="220">
        <v>675</v>
      </c>
      <c r="S334" s="220">
        <v>668</v>
      </c>
      <c r="T334" s="220">
        <v>648</v>
      </c>
      <c r="U334" s="219">
        <f t="shared" si="18"/>
        <v>661.67355626305255</v>
      </c>
    </row>
    <row r="335" spans="1:21" x14ac:dyDescent="0.25">
      <c r="A335" s="2">
        <v>44409</v>
      </c>
      <c r="B335">
        <f t="shared" si="16"/>
        <v>2021</v>
      </c>
      <c r="C335">
        <f t="shared" si="17"/>
        <v>8</v>
      </c>
      <c r="D335" s="219">
        <v>672.15094339999996</v>
      </c>
      <c r="E335" s="220">
        <v>693.23529410000003</v>
      </c>
      <c r="F335" s="220">
        <v>696.42857140000001</v>
      </c>
      <c r="G335" s="220">
        <v>698.72727269999996</v>
      </c>
      <c r="H335" s="220">
        <v>688.5</v>
      </c>
      <c r="I335" s="220">
        <v>661.66666669999995</v>
      </c>
      <c r="J335" s="220">
        <v>711.65</v>
      </c>
      <c r="K335" s="220">
        <v>678.4</v>
      </c>
      <c r="L335" s="220">
        <v>684.52173909999999</v>
      </c>
      <c r="M335" s="220">
        <v>708.23333330000003</v>
      </c>
      <c r="N335" s="220">
        <v>695.57142859999999</v>
      </c>
      <c r="O335" s="220">
        <v>731.6</v>
      </c>
      <c r="P335" s="220">
        <v>750.72727269999996</v>
      </c>
      <c r="Q335" s="220">
        <v>672.15094339999996</v>
      </c>
      <c r="R335" s="220">
        <v>699.18181819999995</v>
      </c>
      <c r="S335" s="220">
        <v>696.07692310000004</v>
      </c>
      <c r="T335" s="220">
        <v>675.14285710000001</v>
      </c>
      <c r="U335" s="219">
        <f t="shared" si="18"/>
        <v>687.87435723649924</v>
      </c>
    </row>
    <row r="336" spans="1:21" x14ac:dyDescent="0.25">
      <c r="A336" s="2">
        <v>44440</v>
      </c>
      <c r="B336">
        <f t="shared" si="16"/>
        <v>2021</v>
      </c>
      <c r="C336">
        <f t="shared" si="17"/>
        <v>9</v>
      </c>
      <c r="D336" s="219">
        <v>679.79245279999998</v>
      </c>
      <c r="E336" s="220">
        <v>700</v>
      </c>
      <c r="F336" s="220">
        <v>699</v>
      </c>
      <c r="G336" s="220">
        <v>704</v>
      </c>
      <c r="H336" s="220">
        <v>692</v>
      </c>
      <c r="I336" s="220">
        <v>666</v>
      </c>
      <c r="J336" s="220">
        <v>718</v>
      </c>
      <c r="K336" s="220">
        <v>686</v>
      </c>
      <c r="L336" s="220">
        <v>689</v>
      </c>
      <c r="M336" s="220">
        <v>715</v>
      </c>
      <c r="N336" s="220">
        <v>699</v>
      </c>
      <c r="O336" s="220">
        <v>738</v>
      </c>
      <c r="P336" s="220">
        <v>757</v>
      </c>
      <c r="Q336" s="220">
        <v>679.79245279999998</v>
      </c>
      <c r="R336" s="220">
        <v>702</v>
      </c>
      <c r="S336" s="220">
        <v>702</v>
      </c>
      <c r="T336" s="220">
        <v>681</v>
      </c>
      <c r="U336" s="219">
        <f t="shared" si="18"/>
        <v>692.97364196682429</v>
      </c>
    </row>
    <row r="337" spans="1:21" x14ac:dyDescent="0.25">
      <c r="A337" s="2">
        <v>44470</v>
      </c>
      <c r="B337">
        <f t="shared" si="16"/>
        <v>2021</v>
      </c>
      <c r="C337">
        <f t="shared" si="17"/>
        <v>10</v>
      </c>
      <c r="D337" s="219">
        <v>706.75471700000003</v>
      </c>
      <c r="E337" s="220">
        <v>726.47058819999995</v>
      </c>
      <c r="F337" s="220">
        <v>723.6</v>
      </c>
      <c r="G337" s="220">
        <v>728.09090909999998</v>
      </c>
      <c r="H337" s="220">
        <v>716.58333330000005</v>
      </c>
      <c r="I337" s="220">
        <v>693.35294120000003</v>
      </c>
      <c r="J337" s="220">
        <v>744.42105260000005</v>
      </c>
      <c r="K337" s="220">
        <v>714.73333330000003</v>
      </c>
      <c r="L337" s="220">
        <v>716</v>
      </c>
      <c r="M337" s="220">
        <v>742.26666669999997</v>
      </c>
      <c r="N337" s="220">
        <v>723.42857140000001</v>
      </c>
      <c r="O337" s="220">
        <v>764.33333330000005</v>
      </c>
      <c r="P337" s="220">
        <v>785.36363640000002</v>
      </c>
      <c r="Q337" s="220">
        <v>706.75471700000003</v>
      </c>
      <c r="R337" s="220">
        <v>726.36363640000002</v>
      </c>
      <c r="S337" s="220">
        <v>730.07692310000004</v>
      </c>
      <c r="T337" s="220">
        <v>708.66666669999995</v>
      </c>
      <c r="U337" s="219">
        <f t="shared" si="18"/>
        <v>719.08851770721469</v>
      </c>
    </row>
    <row r="338" spans="1:21" x14ac:dyDescent="0.25">
      <c r="A338" s="2">
        <v>44501</v>
      </c>
      <c r="B338">
        <f t="shared" si="16"/>
        <v>2021</v>
      </c>
      <c r="C338">
        <f t="shared" si="17"/>
        <v>11</v>
      </c>
      <c r="D338" s="219">
        <v>735.75471700000003</v>
      </c>
      <c r="E338" s="220">
        <v>755.23529410000003</v>
      </c>
      <c r="F338" s="220">
        <v>752.2</v>
      </c>
      <c r="G338" s="220">
        <v>757.27272730000004</v>
      </c>
      <c r="H338" s="220">
        <v>745.33333330000005</v>
      </c>
      <c r="I338" s="220">
        <v>721.8823529</v>
      </c>
      <c r="J338" s="220">
        <v>774.38888889999998</v>
      </c>
      <c r="K338" s="220">
        <v>746.53333329999998</v>
      </c>
      <c r="L338" s="220">
        <v>747.95652170000005</v>
      </c>
      <c r="M338" s="220">
        <v>773.3</v>
      </c>
      <c r="N338" s="220">
        <v>752</v>
      </c>
      <c r="O338" s="220">
        <v>790</v>
      </c>
      <c r="P338" s="220">
        <v>813.09090909999998</v>
      </c>
      <c r="Q338" s="220">
        <v>735.75471700000003</v>
      </c>
      <c r="R338" s="220">
        <v>754.72727269999996</v>
      </c>
      <c r="S338" s="220">
        <v>761.07692310000004</v>
      </c>
      <c r="T338" s="220">
        <v>738.57142859999999</v>
      </c>
      <c r="U338" s="219">
        <f t="shared" si="18"/>
        <v>748.4271311358151</v>
      </c>
    </row>
    <row r="339" spans="1:21" x14ac:dyDescent="0.25">
      <c r="A339" s="2">
        <v>44531</v>
      </c>
      <c r="B339">
        <f t="shared" si="16"/>
        <v>2021</v>
      </c>
      <c r="C339">
        <f t="shared" si="17"/>
        <v>12</v>
      </c>
      <c r="D339" s="219">
        <v>760.01886790000003</v>
      </c>
      <c r="E339" s="220">
        <v>779.52941180000005</v>
      </c>
      <c r="F339" s="220">
        <v>778.2</v>
      </c>
      <c r="G339" s="220">
        <v>782.09090909999998</v>
      </c>
      <c r="H339" s="220">
        <v>770.83333330000005</v>
      </c>
      <c r="I339" s="220">
        <v>747.05882350000002</v>
      </c>
      <c r="J339" s="220">
        <v>798.68421049999995</v>
      </c>
      <c r="K339" s="220">
        <v>770.1333333</v>
      </c>
      <c r="L339" s="220">
        <v>774.43478259999995</v>
      </c>
      <c r="M339" s="220">
        <v>798.93333329999996</v>
      </c>
      <c r="N339" s="220">
        <v>778.2857143</v>
      </c>
      <c r="O339" s="220">
        <v>804</v>
      </c>
      <c r="P339" s="220">
        <v>827.09090909999998</v>
      </c>
      <c r="Q339" s="220">
        <v>760.01886790000003</v>
      </c>
      <c r="R339" s="220">
        <v>782</v>
      </c>
      <c r="S339" s="220">
        <v>787.30769229999999</v>
      </c>
      <c r="T339" s="220">
        <v>763.66666669999995</v>
      </c>
      <c r="U339" s="219">
        <f t="shared" si="18"/>
        <v>773.38271791873717</v>
      </c>
    </row>
    <row r="340" spans="1:21" x14ac:dyDescent="0.25">
      <c r="A340" s="2">
        <v>44562</v>
      </c>
      <c r="B340">
        <f t="shared" si="16"/>
        <v>2022</v>
      </c>
      <c r="C340">
        <f t="shared" si="17"/>
        <v>1</v>
      </c>
      <c r="D340" s="219">
        <v>785.42307689999996</v>
      </c>
      <c r="E340" s="220">
        <v>804.29411760000005</v>
      </c>
      <c r="F340" s="220">
        <v>804.26666669999997</v>
      </c>
      <c r="G340" s="220">
        <v>806.36363640000002</v>
      </c>
      <c r="H340" s="220">
        <v>797.5</v>
      </c>
      <c r="I340" s="220">
        <v>774.8823529</v>
      </c>
      <c r="J340" s="220">
        <v>825.8</v>
      </c>
      <c r="K340" s="220">
        <v>796.4</v>
      </c>
      <c r="L340" s="220">
        <v>802.21739130000003</v>
      </c>
      <c r="M340" s="220">
        <v>825.96666670000002</v>
      </c>
      <c r="N340" s="220">
        <v>805.14285710000001</v>
      </c>
      <c r="O340" s="220">
        <v>836</v>
      </c>
      <c r="P340" s="220">
        <v>857.72727269999996</v>
      </c>
      <c r="Q340" s="220">
        <v>785.42307689999996</v>
      </c>
      <c r="R340" s="220">
        <v>808.90909090000002</v>
      </c>
      <c r="S340" s="220">
        <v>814.07692310000004</v>
      </c>
      <c r="T340" s="220">
        <v>790.95238099999995</v>
      </c>
      <c r="U340" s="219">
        <f t="shared" si="18"/>
        <v>799.82524307706888</v>
      </c>
    </row>
    <row r="341" spans="1:21" x14ac:dyDescent="0.25">
      <c r="A341" s="2">
        <v>44593</v>
      </c>
      <c r="B341">
        <f t="shared" si="16"/>
        <v>2022</v>
      </c>
      <c r="C341">
        <f t="shared" si="17"/>
        <v>2</v>
      </c>
      <c r="D341" s="219">
        <v>818.01923079999995</v>
      </c>
      <c r="E341" s="220">
        <v>850.23529410000003</v>
      </c>
      <c r="F341" s="220">
        <v>852.73333330000003</v>
      </c>
      <c r="G341" s="220">
        <v>851.72727269999996</v>
      </c>
      <c r="H341" s="220">
        <v>840.91666669999995</v>
      </c>
      <c r="I341" s="220">
        <v>809</v>
      </c>
      <c r="J341" s="220">
        <v>855.35</v>
      </c>
      <c r="K341" s="220">
        <v>827.66666669999995</v>
      </c>
      <c r="L341" s="220">
        <v>835.26086959999998</v>
      </c>
      <c r="M341" s="220">
        <v>857.17241379999996</v>
      </c>
      <c r="N341" s="220">
        <v>853.42857140000001</v>
      </c>
      <c r="O341" s="220">
        <v>873</v>
      </c>
      <c r="P341" s="220">
        <v>893.54545450000001</v>
      </c>
      <c r="Q341" s="220">
        <v>818.01923079999995</v>
      </c>
      <c r="R341" s="220">
        <v>856.45454549999999</v>
      </c>
      <c r="S341" s="220">
        <v>852.30769229999999</v>
      </c>
      <c r="T341" s="220">
        <v>822.95</v>
      </c>
      <c r="U341" s="219">
        <f t="shared" si="18"/>
        <v>838.91634091976198</v>
      </c>
    </row>
    <row r="342" spans="1:21" x14ac:dyDescent="0.25">
      <c r="A342" s="2">
        <v>44621</v>
      </c>
      <c r="B342">
        <f t="shared" si="16"/>
        <v>2022</v>
      </c>
      <c r="C342">
        <f t="shared" si="17"/>
        <v>3</v>
      </c>
      <c r="D342" s="219">
        <v>843.25</v>
      </c>
      <c r="E342" s="220">
        <v>875.29411760000005</v>
      </c>
      <c r="F342" s="220">
        <v>879.1333333</v>
      </c>
      <c r="G342" s="220">
        <v>879.45454549999999</v>
      </c>
      <c r="H342" s="220">
        <v>869.41666669999995</v>
      </c>
      <c r="I342" s="220">
        <v>836.82352939999998</v>
      </c>
      <c r="J342" s="220">
        <v>883.52631580000002</v>
      </c>
      <c r="K342" s="220">
        <v>853.46666670000002</v>
      </c>
      <c r="L342" s="220">
        <v>861.82608700000003</v>
      </c>
      <c r="M342" s="220">
        <v>884.31034480000005</v>
      </c>
      <c r="N342" s="220">
        <v>879.14285710000001</v>
      </c>
      <c r="O342" s="220">
        <v>903.66666669999995</v>
      </c>
      <c r="P342" s="220">
        <v>922.27272730000004</v>
      </c>
      <c r="Q342" s="220">
        <v>843.25</v>
      </c>
      <c r="R342" s="220">
        <v>882.18181819999995</v>
      </c>
      <c r="S342" s="220">
        <v>878.61538459999997</v>
      </c>
      <c r="T342" s="220">
        <v>850.19047620000003</v>
      </c>
      <c r="U342" s="219">
        <f t="shared" si="18"/>
        <v>865.45321713384533</v>
      </c>
    </row>
    <row r="343" spans="1:21" x14ac:dyDescent="0.25">
      <c r="A343" s="2">
        <v>44652</v>
      </c>
      <c r="B343">
        <f t="shared" si="16"/>
        <v>2022</v>
      </c>
      <c r="C343">
        <f t="shared" si="17"/>
        <v>4</v>
      </c>
      <c r="D343" s="219">
        <v>871</v>
      </c>
      <c r="E343" s="220">
        <v>901.64705879999997</v>
      </c>
      <c r="F343" s="220">
        <v>905.4</v>
      </c>
      <c r="G343" s="220">
        <v>906.63636359999998</v>
      </c>
      <c r="H343" s="220">
        <v>895.5</v>
      </c>
      <c r="I343" s="220">
        <v>865.1176471</v>
      </c>
      <c r="J343" s="220">
        <v>910.36842109999998</v>
      </c>
      <c r="K343" s="220">
        <v>882.8666667</v>
      </c>
      <c r="L343" s="220">
        <v>889.82608700000003</v>
      </c>
      <c r="M343" s="220">
        <v>913.37931030000004</v>
      </c>
      <c r="N343" s="220">
        <v>907</v>
      </c>
      <c r="O343" s="220">
        <v>935</v>
      </c>
      <c r="P343" s="220">
        <v>951.63636359999998</v>
      </c>
      <c r="Q343" s="220">
        <v>871</v>
      </c>
      <c r="R343" s="220">
        <v>909.54545450000001</v>
      </c>
      <c r="S343" s="220">
        <v>905.53846150000004</v>
      </c>
      <c r="T343" s="220">
        <v>877.38095239999996</v>
      </c>
      <c r="U343" s="219">
        <f t="shared" si="18"/>
        <v>892.9347328598958</v>
      </c>
    </row>
    <row r="344" spans="1:21" x14ac:dyDescent="0.25">
      <c r="A344" s="2">
        <v>44682</v>
      </c>
      <c r="B344">
        <f t="shared" si="16"/>
        <v>2022</v>
      </c>
      <c r="C344">
        <f t="shared" si="17"/>
        <v>5</v>
      </c>
      <c r="D344" s="219">
        <v>899.15384619999998</v>
      </c>
      <c r="E344" s="220">
        <v>928.35294120000003</v>
      </c>
      <c r="F344" s="220">
        <v>931</v>
      </c>
      <c r="G344" s="220">
        <v>935.90909090000002</v>
      </c>
      <c r="H344" s="220">
        <v>923.5</v>
      </c>
      <c r="I344" s="220">
        <v>892.17647060000002</v>
      </c>
      <c r="J344" s="220">
        <v>937.78947370000003</v>
      </c>
      <c r="K344" s="220">
        <v>911.6</v>
      </c>
      <c r="L344" s="220">
        <v>917.82608700000003</v>
      </c>
      <c r="M344" s="220">
        <v>940.9</v>
      </c>
      <c r="N344" s="220">
        <v>935</v>
      </c>
      <c r="O344" s="220">
        <v>965</v>
      </c>
      <c r="P344" s="220">
        <v>981</v>
      </c>
      <c r="Q344" s="220">
        <v>899.15384619999998</v>
      </c>
      <c r="R344" s="220">
        <v>938.18181819999995</v>
      </c>
      <c r="S344" s="220">
        <v>933.53846150000004</v>
      </c>
      <c r="T344" s="220">
        <v>905.19047620000003</v>
      </c>
      <c r="U344" s="219">
        <f t="shared" si="18"/>
        <v>920.46534981358661</v>
      </c>
    </row>
    <row r="345" spans="1:21" x14ac:dyDescent="0.25">
      <c r="A345" s="2">
        <v>44713</v>
      </c>
      <c r="B345">
        <f t="shared" si="16"/>
        <v>2022</v>
      </c>
      <c r="C345">
        <f t="shared" si="17"/>
        <v>6</v>
      </c>
      <c r="D345" s="219">
        <v>933.88461540000003</v>
      </c>
      <c r="E345" s="220">
        <v>962.52941180000005</v>
      </c>
      <c r="F345" s="220">
        <v>962.93333329999996</v>
      </c>
      <c r="G345" s="220">
        <v>967.72727269999996</v>
      </c>
      <c r="H345" s="220">
        <v>959.83333330000005</v>
      </c>
      <c r="I345" s="220">
        <v>932.52941180000005</v>
      </c>
      <c r="J345" s="220">
        <v>972.85</v>
      </c>
      <c r="K345" s="220">
        <v>946.4</v>
      </c>
      <c r="L345" s="220">
        <v>953</v>
      </c>
      <c r="M345" s="220">
        <v>976.1</v>
      </c>
      <c r="N345" s="220">
        <v>970.7142857</v>
      </c>
      <c r="O345" s="220">
        <v>1000</v>
      </c>
      <c r="P345" s="220">
        <v>1013.363636</v>
      </c>
      <c r="Q345" s="220">
        <v>933.88461540000003</v>
      </c>
      <c r="R345" s="220">
        <v>971.72727269999996</v>
      </c>
      <c r="S345" s="220">
        <v>967.46153849999996</v>
      </c>
      <c r="T345" s="220">
        <v>940.42857140000001</v>
      </c>
      <c r="U345" s="219">
        <f t="shared" si="18"/>
        <v>955.06382485396421</v>
      </c>
    </row>
    <row r="346" spans="1:21" x14ac:dyDescent="0.25">
      <c r="A346" s="2">
        <v>44743</v>
      </c>
      <c r="B346">
        <f t="shared" si="16"/>
        <v>2022</v>
      </c>
      <c r="C346">
        <f t="shared" si="17"/>
        <v>7</v>
      </c>
      <c r="D346" s="219">
        <v>978</v>
      </c>
      <c r="E346" s="220">
        <v>1008</v>
      </c>
      <c r="F346" s="220">
        <v>1008</v>
      </c>
      <c r="G346" s="220">
        <v>1012</v>
      </c>
      <c r="H346" s="220">
        <v>1005</v>
      </c>
      <c r="I346" s="220">
        <v>954</v>
      </c>
      <c r="J346" s="220">
        <v>1017</v>
      </c>
      <c r="K346" s="220">
        <v>992</v>
      </c>
      <c r="L346" s="220">
        <v>996</v>
      </c>
      <c r="M346" s="220">
        <v>1020</v>
      </c>
      <c r="N346" s="220">
        <v>1016</v>
      </c>
      <c r="O346" s="220">
        <v>1047</v>
      </c>
      <c r="P346" s="220">
        <v>1059</v>
      </c>
      <c r="Q346" s="220">
        <v>978</v>
      </c>
      <c r="R346" s="220">
        <v>1019</v>
      </c>
      <c r="S346" s="220">
        <v>1012</v>
      </c>
      <c r="T346" s="220">
        <v>985</v>
      </c>
      <c r="U346" s="219">
        <f t="shared" si="18"/>
        <v>997.66707470027973</v>
      </c>
    </row>
    <row r="347" spans="1:21" x14ac:dyDescent="0.25">
      <c r="A347" s="2">
        <v>44774</v>
      </c>
      <c r="B347">
        <f t="shared" si="16"/>
        <v>2022</v>
      </c>
      <c r="C347">
        <f t="shared" si="17"/>
        <v>8</v>
      </c>
      <c r="D347" s="219">
        <v>1028.211538</v>
      </c>
      <c r="E347" s="220">
        <v>1057.875</v>
      </c>
      <c r="F347" s="220">
        <v>1059.133333</v>
      </c>
      <c r="G347" s="220">
        <v>1064.181818</v>
      </c>
      <c r="H347" s="220">
        <v>1055.818182</v>
      </c>
      <c r="I347" s="220">
        <v>1024.705882</v>
      </c>
      <c r="J347" s="220">
        <v>1068.05</v>
      </c>
      <c r="K347" s="220">
        <v>1045.666667</v>
      </c>
      <c r="L347" s="220">
        <v>1048.363636</v>
      </c>
      <c r="M347" s="220">
        <v>1075</v>
      </c>
      <c r="N347" s="220">
        <v>1069.7142859999999</v>
      </c>
      <c r="O347" s="220">
        <v>1102</v>
      </c>
      <c r="P347" s="220">
        <v>1121.181818</v>
      </c>
      <c r="Q347" s="220">
        <v>1028.211538</v>
      </c>
      <c r="R347" s="220">
        <v>1071.363636</v>
      </c>
      <c r="S347" s="220">
        <v>1063.6153850000001</v>
      </c>
      <c r="T347" s="220">
        <v>1038.333333</v>
      </c>
      <c r="U347" s="219">
        <f t="shared" si="18"/>
        <v>1051.1162404105485</v>
      </c>
    </row>
    <row r="348" spans="1:21" x14ac:dyDescent="0.25">
      <c r="A348" s="2">
        <v>44805</v>
      </c>
      <c r="B348">
        <f t="shared" si="16"/>
        <v>2022</v>
      </c>
      <c r="C348">
        <f t="shared" si="17"/>
        <v>9</v>
      </c>
      <c r="D348" s="219">
        <v>1084</v>
      </c>
      <c r="E348" s="220">
        <v>1114.9375</v>
      </c>
      <c r="F348" s="220">
        <v>1117.9333329999999</v>
      </c>
      <c r="G348" s="220">
        <v>1120.090909</v>
      </c>
      <c r="H348" s="220">
        <v>1113.3</v>
      </c>
      <c r="I348" s="220">
        <v>1081.117647</v>
      </c>
      <c r="J348" s="220">
        <v>1125.2</v>
      </c>
      <c r="K348" s="220">
        <v>1099.9333329999999</v>
      </c>
      <c r="L348" s="220">
        <v>1103.6956520000001</v>
      </c>
      <c r="M348" s="220">
        <v>1131.2666670000001</v>
      </c>
      <c r="N348" s="220">
        <v>1126</v>
      </c>
      <c r="O348" s="220">
        <v>1150.666667</v>
      </c>
      <c r="P348" s="220">
        <v>1176.818182</v>
      </c>
      <c r="Q348" s="220">
        <v>1084</v>
      </c>
      <c r="R348" s="220">
        <v>1126.818182</v>
      </c>
      <c r="S348" s="220">
        <v>1117.6923079999999</v>
      </c>
      <c r="T348" s="220">
        <v>1093.7619050000001</v>
      </c>
      <c r="U348" s="219">
        <f t="shared" si="18"/>
        <v>1107.563324548652</v>
      </c>
    </row>
    <row r="349" spans="1:21" x14ac:dyDescent="0.25">
      <c r="A349" s="2">
        <v>44835</v>
      </c>
      <c r="B349">
        <f t="shared" si="16"/>
        <v>2022</v>
      </c>
      <c r="C349">
        <f t="shared" si="17"/>
        <v>10</v>
      </c>
      <c r="D349" s="219">
        <v>1123.269231</v>
      </c>
      <c r="E349" s="220">
        <v>1155.3529410000001</v>
      </c>
      <c r="F349" s="220">
        <v>1158.8</v>
      </c>
      <c r="G349" s="220">
        <v>1161.272727</v>
      </c>
      <c r="H349" s="220">
        <v>1153.363636</v>
      </c>
      <c r="I349" s="220">
        <v>1120.941176</v>
      </c>
      <c r="J349" s="220">
        <v>1165.8</v>
      </c>
      <c r="K349" s="220">
        <v>1144.642857</v>
      </c>
      <c r="L349" s="220">
        <v>1145.272727</v>
      </c>
      <c r="M349" s="220">
        <v>1171.133333</v>
      </c>
      <c r="N349" s="220">
        <v>1166.7142859999999</v>
      </c>
      <c r="O349" s="220">
        <v>1202</v>
      </c>
      <c r="P349" s="220">
        <v>1219.909091</v>
      </c>
      <c r="Q349" s="220">
        <v>1123.269231</v>
      </c>
      <c r="R349" s="220">
        <v>1168.181818</v>
      </c>
      <c r="S349" s="220">
        <v>1157.461538</v>
      </c>
      <c r="T349" s="220">
        <v>1133.4285709999999</v>
      </c>
      <c r="U349" s="219">
        <f t="shared" si="18"/>
        <v>1148.3404194232373</v>
      </c>
    </row>
    <row r="350" spans="1:21" x14ac:dyDescent="0.25">
      <c r="A350" s="2">
        <v>44866</v>
      </c>
      <c r="B350">
        <f t="shared" si="16"/>
        <v>2022</v>
      </c>
      <c r="C350">
        <f t="shared" si="17"/>
        <v>11</v>
      </c>
      <c r="D350" s="219">
        <v>1177.6730769999999</v>
      </c>
      <c r="E350" s="220">
        <v>1209.2352940000001</v>
      </c>
      <c r="F350" s="220">
        <v>1215.2</v>
      </c>
      <c r="G350" s="220">
        <v>1216.181818</v>
      </c>
      <c r="H350" s="220">
        <v>1210.272727</v>
      </c>
      <c r="I350" s="220">
        <v>1177.4117650000001</v>
      </c>
      <c r="J350" s="220">
        <v>1219.95</v>
      </c>
      <c r="K350" s="220">
        <v>1200.7142859999999</v>
      </c>
      <c r="L350" s="220">
        <v>1201</v>
      </c>
      <c r="M350" s="220">
        <v>1228.482759</v>
      </c>
      <c r="N350" s="220">
        <v>1222.857143</v>
      </c>
      <c r="O350" s="220">
        <v>1261</v>
      </c>
      <c r="P350" s="220">
        <v>1279</v>
      </c>
      <c r="Q350" s="220">
        <v>1177.6730769999999</v>
      </c>
      <c r="R350" s="220">
        <v>1222.636364</v>
      </c>
      <c r="S350" s="220">
        <v>1213.769231</v>
      </c>
      <c r="T350" s="220">
        <v>1188.9523810000001</v>
      </c>
      <c r="U350" s="219">
        <f t="shared" si="18"/>
        <v>1204.0296775563879</v>
      </c>
    </row>
    <row r="351" spans="1:21" x14ac:dyDescent="0.25">
      <c r="A351" s="2">
        <v>44896</v>
      </c>
      <c r="B351">
        <f t="shared" si="16"/>
        <v>2022</v>
      </c>
      <c r="C351">
        <f t="shared" si="17"/>
        <v>12</v>
      </c>
      <c r="D351" s="219">
        <v>1190.4038459999999</v>
      </c>
      <c r="E351" s="220">
        <v>1221.6875</v>
      </c>
      <c r="F351" s="220">
        <v>1227.333333</v>
      </c>
      <c r="G351" s="220">
        <v>1228.818182</v>
      </c>
      <c r="H351" s="220">
        <v>1221.5454549999999</v>
      </c>
      <c r="I351" s="220">
        <v>1190.705882</v>
      </c>
      <c r="J351" s="220">
        <v>1256.4000000000001</v>
      </c>
      <c r="K351" s="220">
        <v>1212.2142859999999</v>
      </c>
      <c r="L351" s="220">
        <v>1213</v>
      </c>
      <c r="M351" s="220">
        <v>1240.793103</v>
      </c>
      <c r="N351" s="220">
        <v>1234.142857</v>
      </c>
      <c r="O351" s="220">
        <v>1272</v>
      </c>
      <c r="P351" s="220">
        <v>1287</v>
      </c>
      <c r="Q351" s="220">
        <v>1190.4038459999999</v>
      </c>
      <c r="R351" s="220">
        <v>1236.181818</v>
      </c>
      <c r="S351" s="220">
        <v>1227.3846149999999</v>
      </c>
      <c r="T351" s="220">
        <v>1200.7142859999999</v>
      </c>
      <c r="U351" s="219">
        <f t="shared" si="18"/>
        <v>1217.1321235219079</v>
      </c>
    </row>
    <row r="352" spans="1:21" x14ac:dyDescent="0.25">
      <c r="A352" s="2">
        <v>44927</v>
      </c>
      <c r="B352">
        <f t="shared" si="16"/>
        <v>2023</v>
      </c>
      <c r="C352">
        <f t="shared" si="17"/>
        <v>1</v>
      </c>
      <c r="D352" s="219">
        <v>1166.8846149999999</v>
      </c>
      <c r="E352" s="220">
        <v>1198.4117650000001</v>
      </c>
      <c r="F352" s="220">
        <v>1203.0666670000001</v>
      </c>
      <c r="G352" s="220">
        <v>1205.727273</v>
      </c>
      <c r="H352" s="220">
        <v>1198.5454549999999</v>
      </c>
      <c r="I352" s="220">
        <v>1169.3529410000001</v>
      </c>
      <c r="J352" s="220">
        <v>1212.0999999999999</v>
      </c>
      <c r="K352" s="220">
        <v>1188.0769230000001</v>
      </c>
      <c r="L352" s="220">
        <v>1189.7142859999999</v>
      </c>
      <c r="M352" s="220">
        <v>1217.8275860000001</v>
      </c>
      <c r="N352" s="220">
        <v>1211</v>
      </c>
      <c r="O352" s="220">
        <v>1248.333333</v>
      </c>
      <c r="P352" s="220">
        <v>1259.090909</v>
      </c>
      <c r="Q352" s="220">
        <v>1166.8846149999999</v>
      </c>
      <c r="R352" s="220">
        <v>1212.181818</v>
      </c>
      <c r="S352" s="220">
        <v>1205</v>
      </c>
      <c r="T352" s="220">
        <v>1178.9523810000001</v>
      </c>
      <c r="U352" s="219">
        <f t="shared" si="18"/>
        <v>1192.9684839552099</v>
      </c>
    </row>
    <row r="353" spans="1:21" x14ac:dyDescent="0.25">
      <c r="A353" s="2">
        <v>44958</v>
      </c>
      <c r="B353">
        <f t="shared" si="16"/>
        <v>2023</v>
      </c>
      <c r="C353">
        <f t="shared" si="17"/>
        <v>2</v>
      </c>
      <c r="D353" s="219">
        <v>1078.82</v>
      </c>
      <c r="E353" s="220">
        <v>1109.4117650000001</v>
      </c>
      <c r="F353" s="220">
        <v>1112.866667</v>
      </c>
      <c r="G353" s="220">
        <v>1118.090909</v>
      </c>
      <c r="H353" s="220">
        <v>1110.666667</v>
      </c>
      <c r="I353" s="220">
        <v>1082.25</v>
      </c>
      <c r="J353" s="220">
        <v>1119.5999999999999</v>
      </c>
      <c r="K353" s="220">
        <v>1097.5</v>
      </c>
      <c r="L353" s="220">
        <v>1095.857143</v>
      </c>
      <c r="M353" s="220">
        <v>1128.2</v>
      </c>
      <c r="N353" s="220">
        <v>1122.142857</v>
      </c>
      <c r="O353" s="220">
        <v>1167.166667</v>
      </c>
      <c r="P353" s="220">
        <v>1166.363636</v>
      </c>
      <c r="Q353" s="220">
        <v>1078.82</v>
      </c>
      <c r="R353" s="220">
        <v>1122</v>
      </c>
      <c r="S353" s="220">
        <v>1113.8461540000001</v>
      </c>
      <c r="T353" s="220">
        <v>1088.0952380000001</v>
      </c>
      <c r="U353" s="219">
        <f t="shared" si="18"/>
        <v>1103.4658166840954</v>
      </c>
    </row>
    <row r="354" spans="1:21" x14ac:dyDescent="0.25">
      <c r="A354" s="2">
        <v>44986</v>
      </c>
      <c r="B354">
        <f t="shared" si="16"/>
        <v>2023</v>
      </c>
      <c r="C354">
        <f t="shared" si="17"/>
        <v>3</v>
      </c>
      <c r="D354" s="219">
        <v>1098.26</v>
      </c>
      <c r="E354" s="220">
        <v>1127.941176</v>
      </c>
      <c r="F354" s="220">
        <v>1133.4000000000001</v>
      </c>
      <c r="G354" s="220">
        <v>1138.7</v>
      </c>
      <c r="H354" s="220">
        <v>1129.909091</v>
      </c>
      <c r="I354" s="220">
        <v>1102.25</v>
      </c>
      <c r="J354" s="220">
        <v>1141.05</v>
      </c>
      <c r="K354" s="220">
        <v>1118.2142859999999</v>
      </c>
      <c r="L354" s="220">
        <v>1116.2380949999999</v>
      </c>
      <c r="M354" s="220">
        <v>1149.3</v>
      </c>
      <c r="N354" s="220">
        <v>1143.142857</v>
      </c>
      <c r="O354" s="220">
        <v>1182.666667</v>
      </c>
      <c r="P354" s="220">
        <v>1183.727273</v>
      </c>
      <c r="Q354" s="220">
        <v>1098.26</v>
      </c>
      <c r="R354" s="220">
        <v>1142.272727</v>
      </c>
      <c r="S354" s="220">
        <v>1135.1538459999999</v>
      </c>
      <c r="T354" s="220">
        <v>1110.142857</v>
      </c>
      <c r="U354" s="219">
        <f t="shared" si="18"/>
        <v>1123.569143311872</v>
      </c>
    </row>
    <row r="355" spans="1:21" x14ac:dyDescent="0.25">
      <c r="A355" s="2">
        <v>45017</v>
      </c>
      <c r="B355">
        <f t="shared" si="16"/>
        <v>2023</v>
      </c>
      <c r="C355">
        <f t="shared" si="17"/>
        <v>4</v>
      </c>
      <c r="D355" s="219">
        <v>1019.804969</v>
      </c>
      <c r="E355" s="220">
        <v>1086.5294120000001</v>
      </c>
      <c r="F355" s="220">
        <v>1092.866667</v>
      </c>
      <c r="G355" s="220">
        <v>1097.090909</v>
      </c>
      <c r="H355" s="220">
        <v>1087.833333</v>
      </c>
      <c r="I355" s="220">
        <v>1062.2352940000001</v>
      </c>
      <c r="J355" s="220">
        <v>1098.5999999999999</v>
      </c>
      <c r="K355" s="220">
        <v>1075.5714290000001</v>
      </c>
      <c r="L355" s="220">
        <v>1074.2380949999999</v>
      </c>
      <c r="M355" s="220">
        <v>1105.7333329999999</v>
      </c>
      <c r="N355" s="220">
        <v>1100.142857</v>
      </c>
      <c r="O355" s="220">
        <v>1152.166667</v>
      </c>
      <c r="P355" s="220">
        <v>1146.5454549999999</v>
      </c>
      <c r="Q355" s="220">
        <v>1019.804969</v>
      </c>
      <c r="R355" s="220">
        <v>1100.727273</v>
      </c>
      <c r="S355" s="220">
        <v>1094.538462</v>
      </c>
      <c r="T355" s="220">
        <v>1066.0952380000001</v>
      </c>
      <c r="U355" s="219">
        <f t="shared" si="18"/>
        <v>1074.8616410935067</v>
      </c>
    </row>
    <row r="356" spans="1:21" x14ac:dyDescent="0.25">
      <c r="A356" s="2">
        <v>45047</v>
      </c>
      <c r="B356">
        <f t="shared" si="16"/>
        <v>2023</v>
      </c>
      <c r="C356">
        <f t="shared" si="17"/>
        <v>5</v>
      </c>
      <c r="D356" s="219">
        <v>1041.666667</v>
      </c>
      <c r="E356" s="220">
        <v>1069.941176</v>
      </c>
      <c r="F356" s="220">
        <v>1077.7333329999999</v>
      </c>
      <c r="G356" s="220">
        <v>1081.363636</v>
      </c>
      <c r="H356" s="220">
        <v>1071.75</v>
      </c>
      <c r="I356" s="220">
        <v>1046.7647059999999</v>
      </c>
      <c r="J356" s="220">
        <v>1083.1052629999999</v>
      </c>
      <c r="K356" s="220">
        <v>1060.7857140000001</v>
      </c>
      <c r="L356" s="220">
        <v>1059</v>
      </c>
      <c r="M356" s="220">
        <v>1090.5</v>
      </c>
      <c r="N356" s="220">
        <v>1084.857143</v>
      </c>
      <c r="O356" s="220">
        <v>1123</v>
      </c>
      <c r="P356" s="220">
        <v>1133.272727</v>
      </c>
      <c r="Q356" s="220">
        <v>1041.666667</v>
      </c>
      <c r="R356" s="220">
        <v>1084.727273</v>
      </c>
      <c r="S356" s="220">
        <v>1077.8461540000001</v>
      </c>
      <c r="T356" s="220">
        <v>1051.7142859999999</v>
      </c>
      <c r="U356" s="219">
        <f t="shared" si="18"/>
        <v>1066.744984538914</v>
      </c>
    </row>
    <row r="357" spans="1:21" x14ac:dyDescent="0.25">
      <c r="A357" s="2">
        <v>45078</v>
      </c>
      <c r="B357">
        <f t="shared" si="16"/>
        <v>2023</v>
      </c>
      <c r="C357">
        <f t="shared" si="17"/>
        <v>6</v>
      </c>
      <c r="D357" s="219">
        <v>1011.607843</v>
      </c>
      <c r="E357" s="220">
        <v>1043.866667</v>
      </c>
      <c r="F357" s="220">
        <v>1049.5999999999999</v>
      </c>
      <c r="G357" s="220">
        <v>1053</v>
      </c>
      <c r="H357" s="220">
        <v>1043</v>
      </c>
      <c r="I357" s="220">
        <v>1015.4117649999999</v>
      </c>
      <c r="J357" s="220">
        <v>1051.8421049999999</v>
      </c>
      <c r="K357" s="220">
        <v>1030.4285709999999</v>
      </c>
      <c r="L357" s="220">
        <v>1029.5714290000001</v>
      </c>
      <c r="M357" s="220">
        <v>1062.62069</v>
      </c>
      <c r="N357" s="220">
        <v>1056</v>
      </c>
      <c r="O357" s="220">
        <v>1091.333333</v>
      </c>
      <c r="P357" s="220">
        <v>1101.181818</v>
      </c>
      <c r="Q357" s="220">
        <v>1011.607843</v>
      </c>
      <c r="R357" s="220">
        <v>1057.181818</v>
      </c>
      <c r="S357" s="220">
        <v>1048.9230769999999</v>
      </c>
      <c r="T357" s="220">
        <v>1021.47619</v>
      </c>
      <c r="U357" s="219">
        <f t="shared" si="18"/>
        <v>1037.4691531319384</v>
      </c>
    </row>
    <row r="358" spans="1:21" x14ac:dyDescent="0.25">
      <c r="A358" s="2">
        <v>45108</v>
      </c>
      <c r="B358">
        <f t="shared" si="16"/>
        <v>2023</v>
      </c>
      <c r="C358">
        <f t="shared" si="17"/>
        <v>7</v>
      </c>
      <c r="D358" s="219">
        <v>997.56862750000005</v>
      </c>
      <c r="E358" s="220">
        <v>1027.461538</v>
      </c>
      <c r="F358" s="220">
        <v>1036.4000000000001</v>
      </c>
      <c r="G358" s="220">
        <v>1035.272727</v>
      </c>
      <c r="H358" s="220">
        <v>1029.083333</v>
      </c>
      <c r="I358" s="220">
        <v>1000.529412</v>
      </c>
      <c r="J358" s="220">
        <v>1038.7</v>
      </c>
      <c r="K358" s="220">
        <v>1016.214286</v>
      </c>
      <c r="L358" s="220">
        <v>1015.380952</v>
      </c>
      <c r="M358" s="220">
        <v>1046.4000000000001</v>
      </c>
      <c r="N358" s="220">
        <v>1043.2857140000001</v>
      </c>
      <c r="O358" s="220">
        <v>1075.666667</v>
      </c>
      <c r="P358" s="220">
        <v>1086.5454549999999</v>
      </c>
      <c r="Q358" s="220">
        <v>997.56862750000005</v>
      </c>
      <c r="R358" s="220">
        <v>1042.2</v>
      </c>
      <c r="S358" s="220">
        <v>1033.9230769999999</v>
      </c>
      <c r="T358" s="220">
        <v>1007.3</v>
      </c>
      <c r="U358" s="219">
        <f t="shared" si="18"/>
        <v>1023.1538019116763</v>
      </c>
    </row>
    <row r="359" spans="1:21" x14ac:dyDescent="0.25">
      <c r="A359" s="2">
        <v>45139</v>
      </c>
      <c r="B359">
        <f t="shared" si="16"/>
        <v>2023</v>
      </c>
      <c r="C359">
        <f t="shared" si="17"/>
        <v>8</v>
      </c>
      <c r="D359" s="219">
        <v>969.66666669999995</v>
      </c>
      <c r="E359" s="220">
        <v>998.84615380000002</v>
      </c>
      <c r="F359" s="220">
        <v>1010.9333329999999</v>
      </c>
      <c r="G359" s="220">
        <v>1008.818182</v>
      </c>
      <c r="H359" s="220">
        <v>1000.833333</v>
      </c>
      <c r="I359" s="220">
        <v>970.94117649999998</v>
      </c>
      <c r="J359" s="220">
        <v>1010.95</v>
      </c>
      <c r="K359" s="220">
        <v>986.35714289999999</v>
      </c>
      <c r="L359" s="220">
        <v>987.42857140000001</v>
      </c>
      <c r="M359" s="220">
        <v>1015.896552</v>
      </c>
      <c r="N359" s="220">
        <v>1016</v>
      </c>
      <c r="O359" s="220">
        <v>1048</v>
      </c>
      <c r="P359" s="220">
        <v>1061</v>
      </c>
      <c r="Q359" s="220">
        <v>969.66666669999995</v>
      </c>
      <c r="R359" s="220">
        <v>1012</v>
      </c>
      <c r="S359" s="220">
        <v>1005.769231</v>
      </c>
      <c r="T359" s="220">
        <v>977.80952379999997</v>
      </c>
      <c r="U359" s="219">
        <f t="shared" si="18"/>
        <v>995.47369563882285</v>
      </c>
    </row>
    <row r="360" spans="1:21" x14ac:dyDescent="0.25">
      <c r="A360" s="2">
        <v>45170</v>
      </c>
      <c r="B360">
        <f t="shared" si="16"/>
        <v>2023</v>
      </c>
      <c r="C360">
        <f t="shared" si="17"/>
        <v>9</v>
      </c>
      <c r="D360" s="219">
        <v>986.01960780000002</v>
      </c>
      <c r="E360" s="220">
        <v>1012.692308</v>
      </c>
      <c r="F360" s="220">
        <v>1027.7333329999999</v>
      </c>
      <c r="G360" s="220">
        <v>1021.272727</v>
      </c>
      <c r="H360" s="220">
        <v>1017.833333</v>
      </c>
      <c r="I360" s="220">
        <v>989.52941180000005</v>
      </c>
      <c r="J360" s="220">
        <v>1026.25</v>
      </c>
      <c r="K360" s="220">
        <v>1003.5</v>
      </c>
      <c r="L360" s="220">
        <v>1001.142857</v>
      </c>
      <c r="M360" s="220">
        <v>1032.1724139999999</v>
      </c>
      <c r="N360" s="220">
        <v>1028.857143</v>
      </c>
      <c r="O360" s="220">
        <v>1059.333333</v>
      </c>
      <c r="P360" s="220">
        <v>1079.090909</v>
      </c>
      <c r="Q360" s="220">
        <v>986.01960780000002</v>
      </c>
      <c r="R360" s="220">
        <v>1027.4545450000001</v>
      </c>
      <c r="S360" s="220">
        <v>1021.923077</v>
      </c>
      <c r="T360" s="220">
        <v>994.76190480000002</v>
      </c>
      <c r="U360" s="219">
        <f t="shared" si="18"/>
        <v>1011.2426811953193</v>
      </c>
    </row>
    <row r="361" spans="1:21" x14ac:dyDescent="0.25">
      <c r="A361" s="2">
        <v>45200</v>
      </c>
      <c r="B361">
        <f t="shared" si="16"/>
        <v>2023</v>
      </c>
      <c r="C361">
        <f t="shared" si="17"/>
        <v>10</v>
      </c>
      <c r="D361" s="219">
        <v>999.8823529</v>
      </c>
      <c r="E361" s="220">
        <v>1032.5</v>
      </c>
      <c r="F361" s="220">
        <v>1046.2857140000001</v>
      </c>
      <c r="G361" s="220">
        <v>1039</v>
      </c>
      <c r="H361" s="220">
        <v>1037</v>
      </c>
      <c r="I361" s="220">
        <v>1005.705882</v>
      </c>
      <c r="J361" s="220">
        <v>1043.4000000000001</v>
      </c>
      <c r="K361" s="220">
        <v>1019.714286</v>
      </c>
      <c r="L361" s="220">
        <v>1020.333333</v>
      </c>
      <c r="M361" s="220">
        <v>1048.655172</v>
      </c>
      <c r="N361" s="220">
        <v>1046.857143</v>
      </c>
      <c r="O361" s="220">
        <v>1077.833333</v>
      </c>
      <c r="P361" s="220">
        <v>1098.090909</v>
      </c>
      <c r="Q361" s="220">
        <v>999.8823529</v>
      </c>
      <c r="R361" s="220">
        <v>1044.5454549999999</v>
      </c>
      <c r="S361" s="220">
        <v>1039.9230769999999</v>
      </c>
      <c r="T361" s="220">
        <v>1011.761905</v>
      </c>
      <c r="U361" s="219">
        <f t="shared" si="18"/>
        <v>1028.4428158560854</v>
      </c>
    </row>
    <row r="362" spans="1:21" x14ac:dyDescent="0.25">
      <c r="A362" s="2">
        <v>45231</v>
      </c>
      <c r="B362">
        <f t="shared" si="16"/>
        <v>2023</v>
      </c>
      <c r="C362">
        <f t="shared" si="17"/>
        <v>11</v>
      </c>
      <c r="D362" s="219">
        <v>1016.333333</v>
      </c>
      <c r="E362" s="220">
        <v>1066.8461540000001</v>
      </c>
      <c r="F362" s="220">
        <v>1081.538462</v>
      </c>
      <c r="G362" s="220">
        <v>1073.272727</v>
      </c>
      <c r="H362" s="220">
        <v>1069.4545450000001</v>
      </c>
      <c r="I362" s="220">
        <v>1043.2</v>
      </c>
      <c r="J362" s="220">
        <v>1077.625</v>
      </c>
      <c r="K362" s="220">
        <v>1051.833333</v>
      </c>
      <c r="L362" s="220">
        <v>1052.7857140000001</v>
      </c>
      <c r="M362" s="220">
        <v>1081.5</v>
      </c>
      <c r="N362" s="220">
        <v>1079.857143</v>
      </c>
      <c r="O362" s="220">
        <v>1111.833333</v>
      </c>
      <c r="P362" s="220">
        <v>1133.818182</v>
      </c>
      <c r="Q362" s="220">
        <v>1016.333333</v>
      </c>
      <c r="R362" s="220">
        <v>1077.4545450000001</v>
      </c>
      <c r="S362" s="220">
        <v>1074.538462</v>
      </c>
      <c r="T362" s="220">
        <v>1043.526316</v>
      </c>
      <c r="U362" s="219">
        <f t="shared" si="18"/>
        <v>1059.0891306646181</v>
      </c>
    </row>
    <row r="363" spans="1:21" x14ac:dyDescent="0.25">
      <c r="A363" s="2">
        <v>45261</v>
      </c>
      <c r="B363">
        <f t="shared" si="16"/>
        <v>2023</v>
      </c>
      <c r="C363">
        <f t="shared" si="17"/>
        <v>12</v>
      </c>
      <c r="D363" s="219">
        <v>1050.487179</v>
      </c>
      <c r="E363" s="220">
        <v>1082.4285709999999</v>
      </c>
      <c r="F363" s="220">
        <v>1098.0714290000001</v>
      </c>
      <c r="G363" s="220">
        <v>1090</v>
      </c>
      <c r="H363" s="220">
        <v>1115.818182</v>
      </c>
      <c r="I363" s="220">
        <v>1062.2857140000001</v>
      </c>
      <c r="J363" s="220">
        <v>1093.6111109999999</v>
      </c>
      <c r="K363" s="220">
        <v>1068.583333</v>
      </c>
      <c r="L363" s="220">
        <v>1068.9375</v>
      </c>
      <c r="M363" s="220">
        <v>1098.9230769999999</v>
      </c>
      <c r="N363" s="220">
        <v>1096</v>
      </c>
      <c r="O363" s="220">
        <v>1128</v>
      </c>
      <c r="P363" s="220">
        <v>1146.4545450000001</v>
      </c>
      <c r="Q363" s="220">
        <v>1050.487179</v>
      </c>
      <c r="R363" s="220">
        <v>1093.090909</v>
      </c>
      <c r="S363" s="220">
        <v>1090.769231</v>
      </c>
      <c r="T363" s="220">
        <v>1062.2777779999999</v>
      </c>
      <c r="U363" s="219">
        <f t="shared" si="18"/>
        <v>1080.62200255478</v>
      </c>
    </row>
    <row r="364" spans="1:21" x14ac:dyDescent="0.25">
      <c r="A364" s="2">
        <v>45292</v>
      </c>
      <c r="B364">
        <f t="shared" si="16"/>
        <v>2024</v>
      </c>
      <c r="C364">
        <f t="shared" si="17"/>
        <v>1</v>
      </c>
      <c r="D364" s="219">
        <v>1019.6578950000001</v>
      </c>
      <c r="E364" s="220">
        <v>1055.4285709999999</v>
      </c>
      <c r="F364" s="220">
        <v>1066.142857</v>
      </c>
      <c r="G364" s="220">
        <v>1058.090909</v>
      </c>
      <c r="H364" s="220">
        <v>1057.636364</v>
      </c>
      <c r="I364" s="220">
        <v>1029.9333329999999</v>
      </c>
      <c r="J364" s="220">
        <v>1064.6111109999999</v>
      </c>
      <c r="K364" s="220">
        <v>1029.75</v>
      </c>
      <c r="L364" s="220">
        <v>1036.823529</v>
      </c>
      <c r="M364" s="220">
        <v>1068.68</v>
      </c>
      <c r="N364" s="220">
        <v>1064.166667</v>
      </c>
      <c r="O364" s="220">
        <v>1102.333333</v>
      </c>
      <c r="P364" s="220">
        <v>1115.4545450000001</v>
      </c>
      <c r="Q364" s="220">
        <v>1019.6578950000001</v>
      </c>
      <c r="R364" s="220">
        <v>1062.727273</v>
      </c>
      <c r="S364" s="220">
        <v>1058.8461540000001</v>
      </c>
      <c r="T364" s="220">
        <v>1031.166667</v>
      </c>
      <c r="U364" s="219">
        <f t="shared" si="18"/>
        <v>1047.8670564073284</v>
      </c>
    </row>
    <row r="365" spans="1:21" x14ac:dyDescent="0.25">
      <c r="A365" s="2">
        <v>45323</v>
      </c>
      <c r="B365">
        <f t="shared" si="16"/>
        <v>2024</v>
      </c>
      <c r="C365">
        <f t="shared" si="17"/>
        <v>2</v>
      </c>
      <c r="D365" s="219">
        <v>1007.291667</v>
      </c>
      <c r="E365" s="220">
        <v>1047.666667</v>
      </c>
      <c r="F365" s="220">
        <v>1058.142857</v>
      </c>
      <c r="G365" s="220">
        <v>1052.636364</v>
      </c>
      <c r="H365" s="220">
        <v>1048.4545450000001</v>
      </c>
      <c r="I365" s="220">
        <v>1019.6</v>
      </c>
      <c r="J365" s="220">
        <v>1060.055556</v>
      </c>
      <c r="K365" s="220">
        <v>1017</v>
      </c>
      <c r="L365" s="220">
        <v>1027.5294120000001</v>
      </c>
      <c r="M365" s="220">
        <v>1056.142857</v>
      </c>
      <c r="N365" s="220">
        <v>1058.7142859999999</v>
      </c>
      <c r="O365" s="220">
        <v>1095.166667</v>
      </c>
      <c r="P365" s="220">
        <v>1115.363636</v>
      </c>
      <c r="Q365" s="220">
        <v>1007.291667</v>
      </c>
      <c r="R365" s="220">
        <v>1057.090909</v>
      </c>
      <c r="S365" s="220">
        <v>1051.9230769999999</v>
      </c>
      <c r="T365" s="220">
        <v>963.77777779999997</v>
      </c>
      <c r="U365" s="219">
        <f t="shared" si="18"/>
        <v>1037.7956252607228</v>
      </c>
    </row>
    <row r="366" spans="1:21" x14ac:dyDescent="0.25">
      <c r="A366" s="2">
        <v>45352</v>
      </c>
      <c r="B366">
        <f t="shared" si="16"/>
        <v>2024</v>
      </c>
      <c r="C366">
        <f t="shared" si="17"/>
        <v>3</v>
      </c>
      <c r="D366" s="219">
        <v>1040.583333</v>
      </c>
      <c r="E366" s="220">
        <v>1079.4666669999999</v>
      </c>
      <c r="F366" s="220">
        <v>1092.6923079999999</v>
      </c>
      <c r="G366" s="220">
        <v>1087.4545450000001</v>
      </c>
      <c r="H366" s="220">
        <v>1084.272727</v>
      </c>
      <c r="I366" s="220">
        <v>1050.866667</v>
      </c>
      <c r="J366" s="220">
        <v>1093.117647</v>
      </c>
      <c r="K366" s="220">
        <v>1047.3846149999999</v>
      </c>
      <c r="L366" s="220">
        <v>1058.176471</v>
      </c>
      <c r="M366" s="220">
        <v>1087.851852</v>
      </c>
      <c r="N366" s="220">
        <v>1093.2857140000001</v>
      </c>
      <c r="O366" s="220">
        <v>1125</v>
      </c>
      <c r="P366" s="220">
        <v>1151</v>
      </c>
      <c r="Q366" s="220">
        <v>1040.583333</v>
      </c>
      <c r="R366" s="220">
        <v>1091.181818</v>
      </c>
      <c r="S366" s="220">
        <v>1086.666667</v>
      </c>
      <c r="T366" s="220">
        <v>1052.2222220000001</v>
      </c>
      <c r="U366" s="219">
        <f t="shared" si="18"/>
        <v>1071.9244803728513</v>
      </c>
    </row>
    <row r="367" spans="1:21" x14ac:dyDescent="0.25">
      <c r="A367" s="2">
        <v>45383</v>
      </c>
      <c r="B367">
        <f t="shared" si="16"/>
        <v>2024</v>
      </c>
      <c r="C367">
        <f t="shared" si="17"/>
        <v>4</v>
      </c>
      <c r="D367" s="219">
        <v>1056.8367350000001</v>
      </c>
      <c r="E367" s="220">
        <v>1095.375</v>
      </c>
      <c r="F367" s="220">
        <v>1111</v>
      </c>
      <c r="G367" s="220">
        <v>1105.4545450000001</v>
      </c>
      <c r="H367" s="220">
        <v>1098.818182</v>
      </c>
      <c r="I367" s="220">
        <v>1070.5999999999999</v>
      </c>
      <c r="J367" s="220">
        <v>1700.2352940000001</v>
      </c>
      <c r="K367" s="220">
        <v>1061.3076920000001</v>
      </c>
      <c r="L367" s="220">
        <v>1075.294118</v>
      </c>
      <c r="M367" s="220">
        <v>1105.3214290000001</v>
      </c>
      <c r="N367" s="220">
        <v>1110.2857140000001</v>
      </c>
      <c r="O367" s="220">
        <v>1175.333333</v>
      </c>
      <c r="P367" s="220">
        <v>1169</v>
      </c>
      <c r="Q367" s="220">
        <v>1056.8367350000001</v>
      </c>
      <c r="R367" s="220">
        <v>1107.4545450000001</v>
      </c>
      <c r="S367" s="220">
        <v>1102.583333</v>
      </c>
      <c r="T367" s="220">
        <v>1068.2777779999999</v>
      </c>
      <c r="U367" s="219">
        <f t="shared" si="18"/>
        <v>1110.6556472498187</v>
      </c>
    </row>
    <row r="368" spans="1:21" x14ac:dyDescent="0.25">
      <c r="A368" s="2">
        <v>45413</v>
      </c>
      <c r="B368">
        <f t="shared" si="16"/>
        <v>2024</v>
      </c>
      <c r="C368">
        <f t="shared" si="17"/>
        <v>5</v>
      </c>
      <c r="D368" s="219">
        <v>1050.469388</v>
      </c>
      <c r="E368" s="220">
        <v>1088.5</v>
      </c>
      <c r="F368" s="220">
        <v>1103.7857140000001</v>
      </c>
      <c r="G368" s="220">
        <v>1097.4545450000001</v>
      </c>
      <c r="H368" s="220">
        <v>1092.090909</v>
      </c>
      <c r="I368" s="220">
        <v>1063.666667</v>
      </c>
      <c r="J368" s="220">
        <v>1105.705882</v>
      </c>
      <c r="K368" s="220">
        <v>1053.461538</v>
      </c>
      <c r="L368" s="220">
        <v>1070.166667</v>
      </c>
      <c r="M368" s="220">
        <v>1098.357143</v>
      </c>
      <c r="N368" s="220">
        <v>1103.142857</v>
      </c>
      <c r="O368" s="220">
        <v>1142.5</v>
      </c>
      <c r="P368" s="220">
        <v>1165.727273</v>
      </c>
      <c r="Q368" s="220">
        <v>1050.469388</v>
      </c>
      <c r="R368" s="220">
        <v>1114.181818</v>
      </c>
      <c r="S368" s="220">
        <v>1095.416667</v>
      </c>
      <c r="T368" s="220">
        <v>1062</v>
      </c>
      <c r="U368" s="219">
        <f t="shared" si="18"/>
        <v>1082.7557063922955</v>
      </c>
    </row>
    <row r="369" spans="1:21" x14ac:dyDescent="0.25">
      <c r="A369" s="2">
        <v>45444</v>
      </c>
      <c r="B369">
        <f t="shared" si="16"/>
        <v>2024</v>
      </c>
      <c r="C369">
        <f t="shared" si="17"/>
        <v>6</v>
      </c>
      <c r="D369" s="219">
        <v>1029.346939</v>
      </c>
      <c r="E369" s="220">
        <v>1066.4375</v>
      </c>
      <c r="F369" s="220">
        <v>1078</v>
      </c>
      <c r="G369" s="220">
        <v>1074.090909</v>
      </c>
      <c r="H369" s="220">
        <v>1068.272727</v>
      </c>
      <c r="I369" s="220">
        <v>1039.666667</v>
      </c>
      <c r="J369" s="220">
        <v>1080.5294120000001</v>
      </c>
      <c r="K369" s="220">
        <v>1030.0769230000001</v>
      </c>
      <c r="L369" s="220">
        <v>1044.8888890000001</v>
      </c>
      <c r="M369" s="220">
        <v>1074.5714290000001</v>
      </c>
      <c r="N369" s="220">
        <v>1079.142857</v>
      </c>
      <c r="O369" s="220">
        <v>1117.333333</v>
      </c>
      <c r="P369" s="220">
        <v>1134.5454549999999</v>
      </c>
      <c r="Q369" s="220">
        <v>1029.346939</v>
      </c>
      <c r="R369" s="220">
        <v>1078</v>
      </c>
      <c r="S369" s="220">
        <v>1070.833333</v>
      </c>
      <c r="T369" s="220">
        <v>1037.7777779999999</v>
      </c>
      <c r="U369" s="219">
        <f t="shared" si="18"/>
        <v>1058.6000094280555</v>
      </c>
    </row>
    <row r="370" spans="1:21" x14ac:dyDescent="0.25">
      <c r="A370" s="2">
        <v>45474</v>
      </c>
      <c r="B370">
        <f t="shared" si="16"/>
        <v>2024</v>
      </c>
      <c r="C370">
        <f t="shared" si="17"/>
        <v>7</v>
      </c>
      <c r="D370" s="219">
        <v>1010.489796</v>
      </c>
      <c r="E370" s="220">
        <v>1044.5</v>
      </c>
      <c r="F370" s="220">
        <v>1057.857143</v>
      </c>
      <c r="G370" s="220">
        <v>1054.181818</v>
      </c>
      <c r="H370" s="220">
        <v>1048.4545450000001</v>
      </c>
      <c r="I370" s="220">
        <v>1020.133333</v>
      </c>
      <c r="J370" s="220">
        <v>1061.6470589999999</v>
      </c>
      <c r="K370" s="220">
        <v>1009.923077</v>
      </c>
      <c r="L370" s="220">
        <v>1023</v>
      </c>
      <c r="M370" s="220">
        <v>1052.4642859999999</v>
      </c>
      <c r="N370" s="220">
        <v>1064.5714290000001</v>
      </c>
      <c r="O370" s="220">
        <v>1096.833333</v>
      </c>
      <c r="P370" s="220">
        <v>1115.181818</v>
      </c>
      <c r="Q370" s="220">
        <v>1010.489796</v>
      </c>
      <c r="R370" s="220">
        <v>1057.818182</v>
      </c>
      <c r="S370" s="220">
        <v>1049.833333</v>
      </c>
      <c r="T370" s="220">
        <v>1016.277778</v>
      </c>
      <c r="U370" s="219">
        <f t="shared" si="18"/>
        <v>1038.8163330990717</v>
      </c>
    </row>
    <row r="371" spans="1:21" x14ac:dyDescent="0.25">
      <c r="A371" s="2">
        <v>45505</v>
      </c>
      <c r="B371">
        <f t="shared" si="16"/>
        <v>2024</v>
      </c>
      <c r="C371">
        <f t="shared" si="17"/>
        <v>8</v>
      </c>
      <c r="D371" s="219">
        <v>1008.195652</v>
      </c>
      <c r="E371" s="220">
        <v>1045.25</v>
      </c>
      <c r="F371" s="220">
        <v>1059</v>
      </c>
      <c r="G371" s="220">
        <v>1055.090909</v>
      </c>
      <c r="H371" s="220">
        <v>1049.4545450000001</v>
      </c>
      <c r="I371" s="220">
        <v>1021</v>
      </c>
      <c r="J371" s="220">
        <v>1063.6875</v>
      </c>
      <c r="K371" s="220">
        <v>1010.3846150000001</v>
      </c>
      <c r="L371" s="220">
        <v>1026</v>
      </c>
      <c r="M371" s="220">
        <v>1054</v>
      </c>
      <c r="N371" s="220">
        <v>1060.857143</v>
      </c>
      <c r="O371" s="220">
        <v>1105.833333</v>
      </c>
      <c r="P371" s="220">
        <v>1117.4545450000001</v>
      </c>
      <c r="Q371" s="220">
        <v>1008.195652</v>
      </c>
      <c r="R371" s="220">
        <v>1059.818182</v>
      </c>
      <c r="S371" s="220">
        <v>1052.166667</v>
      </c>
      <c r="T371" s="220">
        <v>1016.833333</v>
      </c>
      <c r="U371" s="219">
        <f t="shared" si="18"/>
        <v>1039.2727370929586</v>
      </c>
    </row>
    <row r="372" spans="1:21" x14ac:dyDescent="0.25">
      <c r="A372" s="2">
        <v>45536</v>
      </c>
      <c r="B372">
        <f t="shared" si="16"/>
        <v>2024</v>
      </c>
      <c r="C372">
        <f t="shared" si="17"/>
        <v>9</v>
      </c>
      <c r="D372" s="219">
        <v>988.14705879999997</v>
      </c>
      <c r="E372" s="220">
        <v>1023.25</v>
      </c>
      <c r="F372" s="220">
        <v>1037.0714290000001</v>
      </c>
      <c r="G372" s="220">
        <v>1032.818182</v>
      </c>
      <c r="H372" s="220">
        <v>1029.4545450000001</v>
      </c>
      <c r="I372" s="220">
        <v>999.06666670000004</v>
      </c>
      <c r="J372" s="220">
        <v>1040.5625</v>
      </c>
      <c r="K372" s="220">
        <v>988.33333330000005</v>
      </c>
      <c r="L372" s="220">
        <v>1005.6111110000001</v>
      </c>
      <c r="M372" s="220">
        <v>1031.4137929999999</v>
      </c>
      <c r="N372" s="220">
        <v>1039</v>
      </c>
      <c r="O372" s="220">
        <v>1077</v>
      </c>
      <c r="P372" s="220">
        <v>1093.090909</v>
      </c>
      <c r="Q372" s="220">
        <v>988.14705879999997</v>
      </c>
      <c r="R372" s="220">
        <v>1038.363636</v>
      </c>
      <c r="S372" s="220">
        <v>1030.5</v>
      </c>
      <c r="T372" s="220">
        <v>994.72222220000003</v>
      </c>
      <c r="U372" s="219">
        <f t="shared" si="18"/>
        <v>1017.7587015535131</v>
      </c>
    </row>
    <row r="373" spans="1:21" x14ac:dyDescent="0.25">
      <c r="A373" s="2">
        <v>45566</v>
      </c>
      <c r="B373">
        <f t="shared" si="16"/>
        <v>2024</v>
      </c>
      <c r="C373">
        <f t="shared" si="17"/>
        <v>10</v>
      </c>
      <c r="D373" s="219">
        <v>946.55</v>
      </c>
      <c r="E373" s="220">
        <v>980.9375</v>
      </c>
      <c r="F373" s="220">
        <v>997.07142859999999</v>
      </c>
      <c r="G373" s="220">
        <v>992.90909090000002</v>
      </c>
      <c r="H373" s="220">
        <v>986.7</v>
      </c>
      <c r="I373" s="220">
        <v>960.06666670000004</v>
      </c>
      <c r="J373" s="220">
        <v>1001.705882</v>
      </c>
      <c r="K373" s="220">
        <v>949.41666669999995</v>
      </c>
      <c r="L373" s="220">
        <v>966.5</v>
      </c>
      <c r="M373" s="220">
        <v>992.72413789999996</v>
      </c>
      <c r="N373" s="220">
        <v>1000</v>
      </c>
      <c r="O373" s="220">
        <v>1040.333333</v>
      </c>
      <c r="P373" s="220">
        <v>1053.909091</v>
      </c>
      <c r="Q373" s="220">
        <v>946.55</v>
      </c>
      <c r="R373" s="220">
        <v>998.63636359999998</v>
      </c>
      <c r="S373" s="220">
        <v>991.16666669999995</v>
      </c>
      <c r="T373" s="220">
        <v>955.77777779999997</v>
      </c>
      <c r="U373" s="219">
        <f t="shared" si="18"/>
        <v>977.67117074708506</v>
      </c>
    </row>
    <row r="374" spans="1:21" x14ac:dyDescent="0.25">
      <c r="A374" s="2">
        <v>45597</v>
      </c>
      <c r="B374">
        <f t="shared" si="16"/>
        <v>2024</v>
      </c>
      <c r="C374">
        <f t="shared" si="17"/>
        <v>11</v>
      </c>
      <c r="D374" s="219">
        <v>945.17777779999994</v>
      </c>
      <c r="E374" s="220">
        <v>979.9375</v>
      </c>
      <c r="F374" s="220">
        <v>997.2857143</v>
      </c>
      <c r="G374" s="220">
        <v>992.45454549999999</v>
      </c>
      <c r="H374" s="220">
        <v>986.6</v>
      </c>
      <c r="I374" s="220">
        <v>962.2</v>
      </c>
      <c r="J374" s="220">
        <v>1001.764706</v>
      </c>
      <c r="K374" s="220">
        <v>947.23076920000005</v>
      </c>
      <c r="L374" s="220">
        <v>964.27777779999997</v>
      </c>
      <c r="M374" s="220">
        <v>989.4482759</v>
      </c>
      <c r="N374" s="220">
        <v>1000.142857</v>
      </c>
      <c r="O374" s="220">
        <v>1041</v>
      </c>
      <c r="P374" s="220">
        <v>1055.636364</v>
      </c>
      <c r="Q374" s="220">
        <v>945.17777779999994</v>
      </c>
      <c r="R374" s="220">
        <v>998.72727269999996</v>
      </c>
      <c r="S374" s="220">
        <v>989.5</v>
      </c>
      <c r="T374" s="220">
        <v>953.83333330000005</v>
      </c>
      <c r="U374" s="219">
        <f t="shared" si="18"/>
        <v>977.10660212168216</v>
      </c>
    </row>
    <row r="375" spans="1:21" x14ac:dyDescent="0.25">
      <c r="A375" s="2">
        <v>45627</v>
      </c>
      <c r="B375">
        <f t="shared" si="16"/>
        <v>2024</v>
      </c>
      <c r="C375">
        <f t="shared" si="17"/>
        <v>12</v>
      </c>
      <c r="D375" s="219">
        <v>951.51111109999999</v>
      </c>
      <c r="E375" s="220">
        <v>986.25</v>
      </c>
      <c r="F375" s="220">
        <v>1005.571429</v>
      </c>
      <c r="G375" s="220">
        <v>1002.4545450000001</v>
      </c>
      <c r="H375" s="220">
        <v>996.6</v>
      </c>
      <c r="I375" s="220">
        <v>966.46666670000002</v>
      </c>
      <c r="J375" s="220">
        <v>1013.277778</v>
      </c>
      <c r="K375" s="220">
        <v>950.53846150000004</v>
      </c>
      <c r="L375" s="220">
        <v>976.27777779999997</v>
      </c>
      <c r="M375" s="220">
        <v>997.5</v>
      </c>
      <c r="N375" s="220">
        <v>1010</v>
      </c>
      <c r="O375" s="220">
        <v>1049.666667</v>
      </c>
      <c r="P375" s="220">
        <v>1065.909091</v>
      </c>
      <c r="Q375" s="220">
        <v>951.51111109999999</v>
      </c>
      <c r="R375" s="220">
        <v>1004.090909</v>
      </c>
      <c r="S375" s="220">
        <v>997.58333330000005</v>
      </c>
      <c r="T375" s="220">
        <v>962.38888889999998</v>
      </c>
      <c r="U375" s="219">
        <f t="shared" si="18"/>
        <v>985.08910682093585</v>
      </c>
    </row>
    <row r="376" spans="1:21" x14ac:dyDescent="0.25">
      <c r="A376" s="2">
        <v>45658</v>
      </c>
      <c r="B376">
        <f t="shared" si="16"/>
        <v>2025</v>
      </c>
      <c r="C376">
        <f t="shared" si="17"/>
        <v>1</v>
      </c>
      <c r="D376" s="219">
        <v>957.45454549999999</v>
      </c>
      <c r="E376" s="220">
        <v>1020.9375</v>
      </c>
      <c r="F376" s="220">
        <v>1038.7142859999999</v>
      </c>
      <c r="G376" s="220">
        <v>1036.181818</v>
      </c>
      <c r="H376" s="220">
        <v>1031.333333</v>
      </c>
      <c r="I376" s="220">
        <v>971.93333329999996</v>
      </c>
      <c r="J376" s="220">
        <v>1015.6875</v>
      </c>
      <c r="K376" s="220">
        <v>958.53846150000004</v>
      </c>
      <c r="L376" s="220">
        <v>976.17647060000002</v>
      </c>
      <c r="M376" s="220">
        <v>1002.285714</v>
      </c>
      <c r="N376" s="220">
        <v>1037.4285709999999</v>
      </c>
      <c r="O376" s="220">
        <v>1099.166667</v>
      </c>
      <c r="P376" s="220">
        <v>1105.4545450000001</v>
      </c>
      <c r="Q376" s="220">
        <v>957.45454549999999</v>
      </c>
      <c r="R376" s="220">
        <v>1031.909091</v>
      </c>
      <c r="S376" s="220">
        <v>1030.666667</v>
      </c>
      <c r="T376" s="220">
        <v>968.0625</v>
      </c>
      <c r="U376" s="219">
        <f t="shared" si="18"/>
        <v>1003.2957463106137</v>
      </c>
    </row>
    <row r="377" spans="1:21" x14ac:dyDescent="0.25">
      <c r="A377" s="2">
        <v>45689</v>
      </c>
      <c r="B377">
        <f t="shared" si="16"/>
        <v>2025</v>
      </c>
      <c r="C377">
        <f t="shared" si="17"/>
        <v>2</v>
      </c>
      <c r="D377" s="219">
        <v>1001.681818</v>
      </c>
      <c r="E377" s="220">
        <v>1066.5</v>
      </c>
      <c r="F377" s="220">
        <v>1084.5</v>
      </c>
      <c r="G377" s="220">
        <v>1078.818182</v>
      </c>
      <c r="H377" s="220">
        <v>1074.555556</v>
      </c>
      <c r="I377" s="220">
        <v>1013.533333</v>
      </c>
      <c r="J377" s="220">
        <v>1058.666667</v>
      </c>
      <c r="K377" s="220">
        <v>1003.461538</v>
      </c>
      <c r="L377" s="220">
        <v>1020.6111110000001</v>
      </c>
      <c r="M377" s="220">
        <v>1045.5769230000001</v>
      </c>
      <c r="N377" s="220">
        <v>1082.5714290000001</v>
      </c>
      <c r="O377" s="220">
        <v>1141.666667</v>
      </c>
      <c r="P377" s="220">
        <v>1152.636364</v>
      </c>
      <c r="Q377" s="220">
        <v>1001.681818</v>
      </c>
      <c r="R377" s="220">
        <v>1075.363636</v>
      </c>
      <c r="S377" s="220">
        <v>1077.75</v>
      </c>
      <c r="T377" s="220">
        <v>1009.3888889999999</v>
      </c>
      <c r="U377" s="219">
        <f t="shared" si="18"/>
        <v>1047.5465213957921</v>
      </c>
    </row>
    <row r="378" spans="1:21" x14ac:dyDescent="0.25">
      <c r="A378" s="2">
        <v>45717</v>
      </c>
      <c r="B378">
        <f t="shared" si="16"/>
        <v>2025</v>
      </c>
      <c r="C378">
        <f t="shared" si="17"/>
        <v>3</v>
      </c>
      <c r="D378" s="219">
        <v>1004.431818</v>
      </c>
      <c r="E378" s="220">
        <v>1067.3125</v>
      </c>
      <c r="F378" s="220">
        <v>1086.0714290000001</v>
      </c>
      <c r="G378" s="220">
        <v>1081.2</v>
      </c>
      <c r="H378" s="220">
        <v>1078.125</v>
      </c>
      <c r="I378" s="220">
        <v>1015.6</v>
      </c>
      <c r="J378" s="220">
        <v>1061.473684</v>
      </c>
      <c r="K378" s="220">
        <v>1005.846154</v>
      </c>
      <c r="L378" s="220">
        <v>1021.444444</v>
      </c>
      <c r="M378" s="220">
        <v>1049.961538</v>
      </c>
      <c r="N378" s="220">
        <v>1083</v>
      </c>
      <c r="O378" s="220">
        <v>1141.333333</v>
      </c>
      <c r="P378" s="220">
        <v>1151.272727</v>
      </c>
      <c r="Q378" s="220">
        <v>1004.431818</v>
      </c>
      <c r="R378" s="220">
        <v>1081.636364</v>
      </c>
      <c r="S378" s="220">
        <v>1077.75</v>
      </c>
      <c r="T378" s="220">
        <v>1540</v>
      </c>
      <c r="U378" s="219">
        <f t="shared" si="18"/>
        <v>1059.068209737693</v>
      </c>
    </row>
    <row r="379" spans="1:21" x14ac:dyDescent="0.25">
      <c r="A379" s="2">
        <v>45748</v>
      </c>
      <c r="B379">
        <f t="shared" si="16"/>
        <v>2025</v>
      </c>
      <c r="C379">
        <f t="shared" si="17"/>
        <v>4</v>
      </c>
      <c r="D379" s="219"/>
      <c r="E379" s="220"/>
      <c r="F379" s="220"/>
      <c r="G379" s="220"/>
      <c r="H379" s="220"/>
      <c r="I379" s="220"/>
      <c r="J379" s="220"/>
      <c r="K379" s="220"/>
      <c r="L379" s="220"/>
      <c r="M379" s="220"/>
      <c r="N379" s="220"/>
      <c r="O379" s="220"/>
      <c r="P379" s="220"/>
      <c r="Q379" s="220"/>
      <c r="R379" s="220"/>
      <c r="S379" s="220"/>
      <c r="T379" s="220"/>
      <c r="U379" s="219">
        <f t="shared" si="18"/>
        <v>0</v>
      </c>
    </row>
    <row r="380" spans="1:21" x14ac:dyDescent="0.25">
      <c r="A380" s="2">
        <v>45778</v>
      </c>
      <c r="B380">
        <f t="shared" si="16"/>
        <v>2025</v>
      </c>
      <c r="C380">
        <f t="shared" si="17"/>
        <v>5</v>
      </c>
      <c r="D380" s="219"/>
      <c r="E380" s="220"/>
      <c r="F380" s="220"/>
      <c r="G380" s="220"/>
      <c r="H380" s="220"/>
      <c r="I380" s="220"/>
      <c r="J380" s="220"/>
      <c r="K380" s="220"/>
      <c r="L380" s="220"/>
      <c r="M380" s="220"/>
      <c r="N380" s="220"/>
      <c r="O380" s="220"/>
      <c r="P380" s="220"/>
      <c r="Q380" s="220"/>
      <c r="R380" s="220"/>
      <c r="S380" s="220"/>
      <c r="T380" s="220"/>
      <c r="U380" s="219">
        <f t="shared" si="18"/>
        <v>0</v>
      </c>
    </row>
    <row r="381" spans="1:21" x14ac:dyDescent="0.25">
      <c r="A381" s="2">
        <v>45809</v>
      </c>
      <c r="B381">
        <f t="shared" si="16"/>
        <v>2025</v>
      </c>
      <c r="C381">
        <f t="shared" si="17"/>
        <v>6</v>
      </c>
      <c r="D381" s="219"/>
      <c r="E381" s="220"/>
      <c r="F381" s="220"/>
      <c r="G381" s="220"/>
      <c r="H381" s="220"/>
      <c r="I381" s="220"/>
      <c r="J381" s="220"/>
      <c r="K381" s="220"/>
      <c r="L381" s="220"/>
      <c r="M381" s="220"/>
      <c r="N381" s="220"/>
      <c r="O381" s="220"/>
      <c r="P381" s="220"/>
      <c r="Q381" s="220"/>
      <c r="R381" s="220"/>
      <c r="S381" s="220"/>
      <c r="T381" s="220"/>
      <c r="U381" s="219">
        <f t="shared" si="18"/>
        <v>0</v>
      </c>
    </row>
    <row r="382" spans="1:21" x14ac:dyDescent="0.25">
      <c r="A382" s="2">
        <v>45839</v>
      </c>
      <c r="B382">
        <f t="shared" si="16"/>
        <v>2025</v>
      </c>
      <c r="C382">
        <f t="shared" si="17"/>
        <v>7</v>
      </c>
      <c r="D382" s="219"/>
      <c r="E382" s="220"/>
      <c r="F382" s="220"/>
      <c r="G382" s="220"/>
      <c r="H382" s="220"/>
      <c r="I382" s="220"/>
      <c r="J382" s="220"/>
      <c r="K382" s="220"/>
      <c r="L382" s="220"/>
      <c r="M382" s="220"/>
      <c r="N382" s="220"/>
      <c r="O382" s="220"/>
      <c r="P382" s="220"/>
      <c r="Q382" s="220"/>
      <c r="R382" s="220"/>
      <c r="S382" s="220"/>
      <c r="T382" s="220"/>
      <c r="U382" s="219">
        <f t="shared" si="18"/>
        <v>0</v>
      </c>
    </row>
    <row r="383" spans="1:21" x14ac:dyDescent="0.25">
      <c r="A383" s="2">
        <v>45870</v>
      </c>
      <c r="B383">
        <f t="shared" si="16"/>
        <v>2025</v>
      </c>
      <c r="C383">
        <f t="shared" si="17"/>
        <v>8</v>
      </c>
      <c r="D383" s="219"/>
      <c r="E383" s="220"/>
      <c r="F383" s="220"/>
      <c r="G383" s="220"/>
      <c r="H383" s="220"/>
      <c r="I383" s="220"/>
      <c r="J383" s="220"/>
      <c r="K383" s="220"/>
      <c r="L383" s="220"/>
      <c r="M383" s="220"/>
      <c r="N383" s="220"/>
      <c r="O383" s="220"/>
      <c r="P383" s="220"/>
      <c r="Q383" s="220"/>
      <c r="R383" s="220"/>
      <c r="S383" s="220"/>
      <c r="T383" s="220"/>
      <c r="U383" s="219">
        <f t="shared" si="18"/>
        <v>0</v>
      </c>
    </row>
    <row r="384" spans="1:21" x14ac:dyDescent="0.25">
      <c r="A384" s="2">
        <v>45901</v>
      </c>
      <c r="B384">
        <f t="shared" si="16"/>
        <v>2025</v>
      </c>
      <c r="C384">
        <f t="shared" si="17"/>
        <v>9</v>
      </c>
      <c r="D384" s="219"/>
      <c r="E384" s="220"/>
      <c r="F384" s="220"/>
      <c r="G384" s="220"/>
      <c r="H384" s="220"/>
      <c r="I384" s="220"/>
      <c r="J384" s="220"/>
      <c r="K384" s="220"/>
      <c r="L384" s="220"/>
      <c r="M384" s="220"/>
      <c r="N384" s="220"/>
      <c r="O384" s="220"/>
      <c r="P384" s="220"/>
      <c r="Q384" s="220"/>
      <c r="R384" s="220"/>
      <c r="S384" s="220"/>
      <c r="T384" s="220"/>
      <c r="U384" s="219">
        <f t="shared" si="18"/>
        <v>0</v>
      </c>
    </row>
    <row r="385" spans="1:21" x14ac:dyDescent="0.25">
      <c r="A385" s="2">
        <v>45931</v>
      </c>
      <c r="B385">
        <f t="shared" si="16"/>
        <v>2025</v>
      </c>
      <c r="C385">
        <f t="shared" si="17"/>
        <v>10</v>
      </c>
      <c r="D385" s="219"/>
      <c r="E385" s="220"/>
      <c r="F385" s="220"/>
      <c r="G385" s="220"/>
      <c r="H385" s="220"/>
      <c r="I385" s="220"/>
      <c r="J385" s="220"/>
      <c r="K385" s="220"/>
      <c r="L385" s="220"/>
      <c r="M385" s="220"/>
      <c r="N385" s="220"/>
      <c r="O385" s="220"/>
      <c r="P385" s="220"/>
      <c r="Q385" s="220"/>
      <c r="R385" s="220"/>
      <c r="S385" s="220"/>
      <c r="T385" s="220"/>
      <c r="U385" s="219">
        <f t="shared" si="18"/>
        <v>0</v>
      </c>
    </row>
    <row r="386" spans="1:21" x14ac:dyDescent="0.25">
      <c r="A386" s="2">
        <v>45962</v>
      </c>
      <c r="B386">
        <f t="shared" si="16"/>
        <v>2025</v>
      </c>
      <c r="C386">
        <f t="shared" si="17"/>
        <v>11</v>
      </c>
      <c r="D386" s="219"/>
      <c r="E386" s="220"/>
      <c r="F386" s="220"/>
      <c r="G386" s="220"/>
      <c r="H386" s="220"/>
      <c r="I386" s="220"/>
      <c r="J386" s="220"/>
      <c r="K386" s="220"/>
      <c r="L386" s="220"/>
      <c r="M386" s="220"/>
      <c r="N386" s="220"/>
      <c r="O386" s="220"/>
      <c r="P386" s="220"/>
      <c r="Q386" s="220"/>
      <c r="R386" s="220"/>
      <c r="S386" s="220"/>
      <c r="T386" s="220"/>
      <c r="U386" s="219">
        <f t="shared" si="18"/>
        <v>0</v>
      </c>
    </row>
    <row r="387" spans="1:21" x14ac:dyDescent="0.25">
      <c r="A387" s="2">
        <v>45992</v>
      </c>
      <c r="B387">
        <f t="shared" si="16"/>
        <v>2025</v>
      </c>
      <c r="C387">
        <f t="shared" si="17"/>
        <v>12</v>
      </c>
      <c r="D387" s="219"/>
      <c r="E387" s="220"/>
      <c r="F387" s="220"/>
      <c r="G387" s="220"/>
      <c r="H387" s="220"/>
      <c r="I387" s="220"/>
      <c r="J387" s="220"/>
      <c r="K387" s="220"/>
      <c r="L387" s="220"/>
      <c r="M387" s="220"/>
      <c r="N387" s="220"/>
      <c r="O387" s="220"/>
      <c r="P387" s="220"/>
      <c r="Q387" s="220"/>
      <c r="R387" s="220"/>
      <c r="S387" s="220"/>
      <c r="T387" s="220"/>
      <c r="U387" s="219">
        <f t="shared" si="18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-0.249977111117893"/>
  </sheetPr>
  <dimension ref="A1:CB234"/>
  <sheetViews>
    <sheetView showGridLines="0" tabSelected="1" topLeftCell="A7" zoomScale="85" zoomScaleNormal="85" workbookViewId="0">
      <selection activeCell="I64" sqref="I64"/>
    </sheetView>
  </sheetViews>
  <sheetFormatPr baseColWidth="10" defaultColWidth="11.42578125" defaultRowHeight="12.75" x14ac:dyDescent="0.2"/>
  <cols>
    <col min="1" max="1" width="11.42578125" style="33"/>
    <col min="2" max="2" width="16.140625" style="33" customWidth="1"/>
    <col min="3" max="3" width="18.7109375" style="33" bestFit="1" customWidth="1"/>
    <col min="4" max="6" width="9.5703125" style="33" customWidth="1"/>
    <col min="7" max="7" width="14" style="33" customWidth="1"/>
    <col min="8" max="8" width="12.5703125" style="33" customWidth="1"/>
    <col min="9" max="15" width="9.5703125" style="33" customWidth="1"/>
    <col min="16" max="16" width="7.7109375" style="33" customWidth="1"/>
    <col min="17" max="17" width="8.85546875" style="33" customWidth="1"/>
    <col min="18" max="18" width="7.7109375" style="33" customWidth="1"/>
    <col min="19" max="19" width="10.140625" style="33" customWidth="1"/>
    <col min="20" max="20" width="11.42578125" style="33" customWidth="1"/>
    <col min="21" max="21" width="14.85546875" style="33" customWidth="1"/>
    <col min="22" max="22" width="13" style="33" customWidth="1"/>
    <col min="23" max="23" width="13.85546875" style="33" customWidth="1"/>
    <col min="24" max="24" width="13" style="33" customWidth="1"/>
    <col min="25" max="25" width="14.42578125" style="33" customWidth="1"/>
    <col min="26" max="30" width="13" style="33" customWidth="1"/>
    <col min="31" max="43" width="11.42578125" style="33"/>
    <col min="44" max="44" width="4.42578125" style="33" bestFit="1" customWidth="1"/>
    <col min="45" max="45" width="8" style="33" bestFit="1" customWidth="1"/>
    <col min="46" max="53" width="11.42578125" style="33"/>
    <col min="54" max="54" width="11.28515625" style="33" customWidth="1"/>
    <col min="55" max="16384" width="11.42578125" style="33"/>
  </cols>
  <sheetData>
    <row r="1" spans="2:80" x14ac:dyDescent="0.2">
      <c r="B1" s="32" t="s">
        <v>54</v>
      </c>
      <c r="AR1" s="33" t="s">
        <v>50</v>
      </c>
      <c r="AS1" s="33" t="s">
        <v>51</v>
      </c>
    </row>
    <row r="2" spans="2:80" x14ac:dyDescent="0.2">
      <c r="AR2" s="33">
        <v>1</v>
      </c>
      <c r="AS2" s="33" t="s">
        <v>52</v>
      </c>
    </row>
    <row r="3" spans="2:80" x14ac:dyDescent="0.2">
      <c r="H3" s="33" t="s">
        <v>205</v>
      </c>
      <c r="J3" s="33" t="s">
        <v>206</v>
      </c>
      <c r="L3" s="33" t="s">
        <v>207</v>
      </c>
      <c r="AR3" s="33">
        <v>2</v>
      </c>
      <c r="AS3" s="33" t="s">
        <v>141</v>
      </c>
      <c r="BG3" s="178"/>
      <c r="BH3" s="74"/>
      <c r="BI3" s="74"/>
      <c r="BJ3" s="55"/>
      <c r="BK3" s="55"/>
      <c r="BL3" s="55"/>
      <c r="BM3" s="55"/>
      <c r="BN3" s="55"/>
      <c r="BO3" s="55"/>
    </row>
    <row r="4" spans="2:80" ht="15" customHeight="1" x14ac:dyDescent="0.2">
      <c r="B4" s="214" t="s">
        <v>142</v>
      </c>
      <c r="C4" s="214"/>
      <c r="D4" s="214"/>
      <c r="E4" s="214"/>
      <c r="F4" s="214"/>
      <c r="G4" s="214"/>
      <c r="H4" s="214"/>
      <c r="I4" s="214"/>
      <c r="J4" s="214"/>
      <c r="K4" s="215"/>
      <c r="L4" s="215"/>
      <c r="M4" s="215"/>
      <c r="AR4" s="33">
        <v>3</v>
      </c>
      <c r="AS4" s="33" t="s">
        <v>53</v>
      </c>
    </row>
    <row r="5" spans="2:80" ht="27" customHeight="1" x14ac:dyDescent="0.2">
      <c r="B5" s="216" t="s">
        <v>31</v>
      </c>
      <c r="C5" s="216" t="s">
        <v>80</v>
      </c>
      <c r="D5" s="282" t="s">
        <v>81</v>
      </c>
      <c r="E5" s="282"/>
      <c r="F5" s="282"/>
      <c r="G5" s="282"/>
      <c r="H5" s="282"/>
      <c r="I5" s="282"/>
      <c r="J5" s="282"/>
      <c r="K5" s="282"/>
      <c r="L5" s="282"/>
      <c r="M5" s="282"/>
      <c r="AR5" s="59"/>
      <c r="AS5" s="49"/>
      <c r="AT5" s="47" t="s">
        <v>65</v>
      </c>
      <c r="AU5" s="48"/>
      <c r="AV5" s="48"/>
      <c r="AW5" s="48"/>
      <c r="AX5" s="48"/>
      <c r="AY5" s="48"/>
      <c r="AZ5" s="49"/>
      <c r="BA5" s="47" t="s">
        <v>66</v>
      </c>
      <c r="BB5" s="48"/>
      <c r="BC5" s="48"/>
      <c r="BD5" s="48"/>
      <c r="BE5" s="48"/>
      <c r="BF5" s="48"/>
      <c r="BG5" s="49"/>
      <c r="BH5" s="47" t="s">
        <v>67</v>
      </c>
      <c r="BI5" s="222"/>
      <c r="BJ5" s="48"/>
      <c r="BK5" s="48"/>
      <c r="BL5" s="48"/>
      <c r="BM5" s="48"/>
      <c r="BN5" s="48"/>
      <c r="BO5" s="48"/>
      <c r="BP5" s="67" t="s">
        <v>68</v>
      </c>
      <c r="BQ5" s="68"/>
      <c r="BR5" s="68"/>
      <c r="BS5" s="68"/>
      <c r="BT5" s="68"/>
      <c r="BU5" s="281"/>
      <c r="BV5" s="281"/>
      <c r="BW5" s="281"/>
      <c r="BX5" s="281"/>
      <c r="BY5" s="281"/>
      <c r="BZ5" s="281"/>
      <c r="CA5" s="281"/>
      <c r="CB5" s="281"/>
    </row>
    <row r="6" spans="2:80" ht="25.5" x14ac:dyDescent="0.2">
      <c r="B6" s="211"/>
      <c r="C6" s="211"/>
      <c r="D6" s="212" t="s">
        <v>190</v>
      </c>
      <c r="E6" s="213" t="s">
        <v>191</v>
      </c>
      <c r="F6" s="212" t="s">
        <v>192</v>
      </c>
      <c r="G6" s="213" t="s">
        <v>193</v>
      </c>
      <c r="H6" s="212" t="s">
        <v>194</v>
      </c>
      <c r="I6" s="213" t="s">
        <v>195</v>
      </c>
      <c r="J6" s="212" t="s">
        <v>196</v>
      </c>
      <c r="K6" s="213" t="s">
        <v>197</v>
      </c>
      <c r="L6" s="212" t="s">
        <v>198</v>
      </c>
      <c r="M6" s="213" t="s">
        <v>199</v>
      </c>
      <c r="AQ6" s="33" t="s">
        <v>201</v>
      </c>
      <c r="AR6" s="62"/>
      <c r="AS6" s="64" t="s">
        <v>37</v>
      </c>
      <c r="AT6" s="65" t="s">
        <v>61</v>
      </c>
      <c r="AU6" s="66" t="s">
        <v>62</v>
      </c>
      <c r="AV6" s="66" t="s">
        <v>63</v>
      </c>
      <c r="AW6" s="66" t="s">
        <v>64</v>
      </c>
      <c r="AX6" s="66" t="s">
        <v>212</v>
      </c>
      <c r="AY6" s="66" t="s">
        <v>210</v>
      </c>
      <c r="AZ6" s="64" t="s">
        <v>72</v>
      </c>
      <c r="BA6" s="65" t="s">
        <v>61</v>
      </c>
      <c r="BB6" s="66" t="s">
        <v>62</v>
      </c>
      <c r="BC6" s="66" t="s">
        <v>63</v>
      </c>
      <c r="BD6" s="66" t="s">
        <v>64</v>
      </c>
      <c r="BE6" s="66" t="s">
        <v>212</v>
      </c>
      <c r="BF6" s="66" t="s">
        <v>210</v>
      </c>
      <c r="BG6" s="64" t="s">
        <v>72</v>
      </c>
      <c r="BH6" s="76" t="s">
        <v>190</v>
      </c>
      <c r="BI6" s="76" t="s">
        <v>191</v>
      </c>
      <c r="BJ6" s="76" t="s">
        <v>228</v>
      </c>
      <c r="BK6" s="76" t="s">
        <v>229</v>
      </c>
      <c r="BL6" s="76" t="s">
        <v>230</v>
      </c>
      <c r="BM6" s="76" t="s">
        <v>231</v>
      </c>
      <c r="BN6" s="76" t="s">
        <v>232</v>
      </c>
      <c r="BO6" s="76" t="s">
        <v>233</v>
      </c>
      <c r="BP6" s="69" t="s">
        <v>61</v>
      </c>
      <c r="BQ6" s="70" t="s">
        <v>62</v>
      </c>
      <c r="BR6" s="70" t="s">
        <v>63</v>
      </c>
      <c r="BS6" s="70" t="s">
        <v>64</v>
      </c>
      <c r="BT6" s="70" t="s">
        <v>204</v>
      </c>
      <c r="BU6" s="179" t="s">
        <v>190</v>
      </c>
      <c r="BV6" s="179" t="s">
        <v>191</v>
      </c>
      <c r="BW6" s="179" t="s">
        <v>228</v>
      </c>
      <c r="BX6" s="179" t="s">
        <v>229</v>
      </c>
      <c r="BY6" s="179" t="s">
        <v>230</v>
      </c>
      <c r="BZ6" s="179" t="s">
        <v>231</v>
      </c>
      <c r="CA6" s="179" t="s">
        <v>232</v>
      </c>
      <c r="CB6" s="179" t="s">
        <v>233</v>
      </c>
    </row>
    <row r="7" spans="2:80" x14ac:dyDescent="0.2">
      <c r="B7" s="45" t="s">
        <v>29</v>
      </c>
      <c r="C7" s="45" t="s">
        <v>82</v>
      </c>
      <c r="D7" s="207">
        <f>+'Apertura CFCD y CFLD'!G5</f>
        <v>0.28997356816736231</v>
      </c>
      <c r="E7" s="209">
        <f>+'Apertura CFCD y CFLD'!G16</f>
        <v>0.18150102262133624</v>
      </c>
      <c r="F7" s="207">
        <f>+'Apertura CFCD y CFLD'!O5</f>
        <v>0.75553661197264788</v>
      </c>
      <c r="G7" s="209">
        <f>+'Apertura CFCD y CFLD'!O16</f>
        <v>0.34256256296300092</v>
      </c>
      <c r="H7" s="207">
        <f>+'Apertura CFCD y CFLD'!W5</f>
        <v>0.77925511906461542</v>
      </c>
      <c r="I7" s="209">
        <f>+'Apertura CFCD y CFLD'!W16</f>
        <v>0.45900904422652289</v>
      </c>
      <c r="J7" s="207">
        <f>+'Apertura CFCD y CFLD'!AE5</f>
        <v>0.79777631198506638</v>
      </c>
      <c r="K7" s="209">
        <f>+'Apertura CFCD y CFLD'!AE16</f>
        <v>0.43307898411862694</v>
      </c>
      <c r="L7" s="207">
        <f>+'Apertura CFCD y CFLD'!AM5</f>
        <v>0.75169786182251119</v>
      </c>
      <c r="M7" s="209">
        <f>+'Apertura CFCD y CFLD'!AM16</f>
        <v>0.29096309686270228</v>
      </c>
      <c r="AQ7" s="248">
        <f>+YEAR(AS7)</f>
        <v>2012</v>
      </c>
      <c r="AR7" s="60">
        <v>1</v>
      </c>
      <c r="AS7" s="61">
        <v>40909</v>
      </c>
      <c r="AT7" s="180">
        <f>+IFERROR(VLOOKUP($AS7,'Salario Nominal'!$C$7:$D$250,2,0),"")</f>
        <v>51.774504705553099</v>
      </c>
      <c r="AU7" s="50">
        <f>+IFERROR(VLOOKUP($AS7,IPC!$C$7:$D$250,2,0),"")</f>
        <v>61.69</v>
      </c>
      <c r="AV7" s="50">
        <f>+IFERROR(VLOOKUP($AS7,'IPP-Industria'!$C$7:$G$234,2,0),"")</f>
        <v>100.49</v>
      </c>
      <c r="AW7" s="50">
        <f>+IFERROR(VLOOKUP($AS7,'IPP-Minería'!$C$7:$G$234,2,0),"")</f>
        <v>118.95</v>
      </c>
      <c r="AX7" s="50">
        <f>+AY7*AZ7</f>
        <v>415.96142086363636</v>
      </c>
      <c r="AY7" s="50">
        <f>+VLOOKUP(AS7,'Paridad Diesel'!$C$7:$G$234,2,0)</f>
        <v>0.82969999999999999</v>
      </c>
      <c r="AZ7" s="51">
        <f>+VLOOKUP(AS7,'Tipo de Cambio Observado'!$C$7:$D$258,2,0)</f>
        <v>501.33954545454543</v>
      </c>
      <c r="BA7" s="54">
        <f t="shared" ref="BA7:BF7" si="0">+AT7/AT$7*100</f>
        <v>100</v>
      </c>
      <c r="BB7" s="55">
        <f t="shared" si="0"/>
        <v>100</v>
      </c>
      <c r="BC7" s="55">
        <f t="shared" si="0"/>
        <v>100</v>
      </c>
      <c r="BD7" s="55">
        <f t="shared" si="0"/>
        <v>100</v>
      </c>
      <c r="BE7" s="55">
        <f t="shared" si="0"/>
        <v>100</v>
      </c>
      <c r="BF7" s="55">
        <f t="shared" si="0"/>
        <v>100</v>
      </c>
      <c r="BG7" s="56">
        <f t="shared" ref="BG7:BG12" si="1">+AZ7/AZ$7*100</f>
        <v>100</v>
      </c>
      <c r="BH7" s="224">
        <f>+($BA7*$D$7+$BB7*$D$8+$BC7*$D$9+$BD7*$D$10+$BE7*$D$11)</f>
        <v>100</v>
      </c>
      <c r="BI7" s="224">
        <f>+($BA7*$E$7+$BB7*$E$8+$BC7*$E$9+$BD7*$E$10+$BE7*$E$11)</f>
        <v>100</v>
      </c>
      <c r="BJ7" s="224">
        <f>+($BA7*$H$7+$BB7*$H$8+$BC7*$H$9+$BD7*$H$10+$BE7*$H$11)</f>
        <v>100</v>
      </c>
      <c r="BK7" s="224">
        <f>+($BA7*$I$7+$BB7*$I$8+$BC7*$I$9+$BD7*$I$10+$BE7*$I$11)</f>
        <v>100.00000000000001</v>
      </c>
      <c r="BL7" s="224">
        <f>+($BA7*$J$7+$BB7*$J$8+$BC7*$J$9+$BD7*$J$10+$BE7*$J$11)</f>
        <v>99.999999999999986</v>
      </c>
      <c r="BM7" s="224">
        <f>+($BA7*$K$7+$BB7*$K$8+$BC7*$K$9+$BD7*$K$10+$BE7*$K$11)</f>
        <v>100.00000000000001</v>
      </c>
      <c r="BN7" s="224">
        <f>+($BA7*$L$7+$BB7*$L$8+$BC7*$L$9+$BD7*$L$10+$BE7*$L$11)</f>
        <v>100</v>
      </c>
      <c r="BO7" s="258">
        <f>+($BA7*$M$7+$BB7*$M$8+$BC7*$M$9+$BD7*$M$10+$BE7*$M$11)</f>
        <v>100.00000000000001</v>
      </c>
      <c r="BP7" s="71"/>
      <c r="BQ7" s="259"/>
      <c r="BR7" s="259"/>
      <c r="BS7" s="259"/>
      <c r="BT7" s="68"/>
      <c r="BU7" s="259"/>
      <c r="BV7" s="259"/>
      <c r="BW7" s="259"/>
      <c r="BX7" s="259"/>
      <c r="BY7" s="259"/>
      <c r="BZ7" s="259"/>
      <c r="CA7" s="259"/>
      <c r="CB7" s="259"/>
    </row>
    <row r="8" spans="2:80" x14ac:dyDescent="0.2">
      <c r="B8" s="35" t="s">
        <v>69</v>
      </c>
      <c r="C8" s="35" t="s">
        <v>62</v>
      </c>
      <c r="D8" s="207">
        <f>+'Apertura CFCD y CFLD'!G6</f>
        <v>9.7961619387109566E-2</v>
      </c>
      <c r="E8" s="209">
        <f>+'Apertura CFCD y CFLD'!G17</f>
        <v>0.21348532441750179</v>
      </c>
      <c r="F8" s="207">
        <f>+'Apertura CFCD y CFLD'!O6</f>
        <v>0.1669326225023548</v>
      </c>
      <c r="G8" s="209">
        <f>+'Apertura CFCD y CFLD'!O17</f>
        <v>0.36809669180110838</v>
      </c>
      <c r="H8" s="207">
        <f>+'Apertura CFCD y CFLD'!W6</f>
        <v>0.21342734777871838</v>
      </c>
      <c r="I8" s="209">
        <f>+'Apertura CFCD y CFLD'!W17</f>
        <v>0.40561539846111466</v>
      </c>
      <c r="J8" s="207">
        <f>+'Apertura CFCD y CFLD'!AE6</f>
        <v>0.15475355670366034</v>
      </c>
      <c r="K8" s="209">
        <f>+'Apertura CFCD y CFLD'!AE17</f>
        <v>0.34836083822005637</v>
      </c>
      <c r="L8" s="207">
        <f>+'Apertura CFCD y CFLD'!AM6</f>
        <v>0.15982565321863726</v>
      </c>
      <c r="M8" s="209">
        <f>+'Apertura CFCD y CFLD'!AM17</f>
        <v>0.3743642329727746</v>
      </c>
      <c r="AQ8" s="248">
        <f t="shared" ref="AQ8:AQ71" si="2">+YEAR(AS8)</f>
        <v>2012</v>
      </c>
      <c r="AR8" s="60">
        <f t="shared" ref="AR8:AR71" si="3">+AR7+1</f>
        <v>2</v>
      </c>
      <c r="AS8" s="61">
        <v>40940</v>
      </c>
      <c r="AT8" s="180">
        <f>+IFERROR(VLOOKUP($AS8,'Salario Nominal'!$C$7:$D$250,2,0),"")</f>
        <v>51.853507085411898</v>
      </c>
      <c r="AU8" s="50">
        <f>+IFERROR(VLOOKUP($AS8,IPC!$C$7:$D$250,2,0),"")</f>
        <v>61.93</v>
      </c>
      <c r="AV8" s="50">
        <f>+IFERROR(VLOOKUP($AS8,'IPP-Industria'!$C$7:$G$234,2,0),"")</f>
        <v>102.67</v>
      </c>
      <c r="AW8" s="50">
        <f>+IFERROR(VLOOKUP($AS8,'IPP-Minería'!$C$7:$G$234,2,0),"")</f>
        <v>123.75</v>
      </c>
      <c r="AX8" s="50">
        <f t="shared" ref="AX8:AX71" si="4">+AY8*AZ8</f>
        <v>409.68899565714287</v>
      </c>
      <c r="AY8" s="50">
        <f>+VLOOKUP(AS8,'Paridad Diesel'!$C$7:$G$234,2,0)</f>
        <v>0.85087999999999997</v>
      </c>
      <c r="AZ8" s="51">
        <f>+VLOOKUP(AS8,'Tipo de Cambio Observado'!$C$7:$D$258,2,0)</f>
        <v>481.48857142857145</v>
      </c>
      <c r="BA8" s="54">
        <f t="shared" ref="BA8:BA12" si="5">+AT8/AT$7*100</f>
        <v>100.15258934934886</v>
      </c>
      <c r="BB8" s="55">
        <f t="shared" ref="BB8:BB12" si="6">+AU8/AU$7*100</f>
        <v>100.38904198411412</v>
      </c>
      <c r="BC8" s="55">
        <f t="shared" ref="BC8:BC12" si="7">+AV8/AV$7*100</f>
        <v>102.16937008657578</v>
      </c>
      <c r="BD8" s="55">
        <f t="shared" ref="BD8:BD12" si="8">+AW8/AW$7*100</f>
        <v>104.03530895334174</v>
      </c>
      <c r="BE8" s="55">
        <f t="shared" ref="BE8:BE12" si="9">+AX8/AX$7*100</f>
        <v>98.49206563592594</v>
      </c>
      <c r="BF8" s="55">
        <f t="shared" ref="BF8:BF12" si="10">+AY8/AY$7*100</f>
        <v>102.55272990237434</v>
      </c>
      <c r="BG8" s="56">
        <f t="shared" si="1"/>
        <v>96.040413287570232</v>
      </c>
      <c r="BH8" s="55">
        <f t="shared" ref="BH8:BH71" si="11">+($BA8*$D$7+$BB8*$D$8+$BC8*$D$9+$BD8*$D$10+$BE8*$D$11)</f>
        <v>102.03471849362401</v>
      </c>
      <c r="BI8" s="55">
        <f t="shared" ref="BI8:BI71" si="12">+($BA8*$E$7+$BB8*$E$8+$BC8*$E$9+$BD8*$E$10+$BE8*$E$11)</f>
        <v>101.17171591680089</v>
      </c>
      <c r="BJ8" s="55">
        <f t="shared" ref="BJ8:BJ71" si="13">+($BA8*$H$7+$BB8*$H$8+$BC8*$H$9+$BD8*$H$10+$BE8*$H$11)</f>
        <v>100.21781266797649</v>
      </c>
      <c r="BK8" s="55">
        <f t="shared" ref="BK8:BK71" si="14">+($BA8*$I$7+$BB8*$I$8+$BC8*$I$9+$BD8*$I$10+$BE8*$I$11)</f>
        <v>100.06145740196365</v>
      </c>
      <c r="BL8" s="55">
        <f t="shared" ref="BL8:BL71" si="15">+($BA8*$J$7+$BB8*$J$8+$BC8*$J$9+$BD8*$J$10+$BE8*$J$11)</f>
        <v>100.28491808199294</v>
      </c>
      <c r="BM8" s="55">
        <f t="shared" ref="BM8:BM71" si="16">+($BA8*$K$7+$BB8*$K$8+$BC8*$K$9+$BD8*$K$10+$BE8*$K$11)</f>
        <v>100.16327502160152</v>
      </c>
      <c r="BN8" s="55">
        <f t="shared" ref="BN8:BN71" si="17">+($BA8*$L$7+$BB8*$L$8+$BC8*$L$9+$BD8*$L$10+$BE8*$L$11)</f>
        <v>100.36881821671804</v>
      </c>
      <c r="BO8" s="55">
        <f t="shared" ref="BO8:BO71" si="18">+($BA8*$M$7+$BB8*$M$8+$BC8*$M$9+$BD8*$M$10+$BE8*$M$11)</f>
        <v>100.25085652109064</v>
      </c>
      <c r="BP8" s="71"/>
      <c r="BQ8" s="259"/>
      <c r="BR8" s="259"/>
      <c r="BS8" s="259"/>
      <c r="BT8" s="259"/>
      <c r="BU8" s="259"/>
      <c r="BV8" s="259"/>
      <c r="BW8" s="259"/>
      <c r="BX8" s="259"/>
      <c r="BY8" s="259"/>
      <c r="BZ8" s="259"/>
      <c r="CA8" s="259"/>
      <c r="CB8" s="259"/>
    </row>
    <row r="9" spans="2:80" x14ac:dyDescent="0.2">
      <c r="B9" s="35" t="s">
        <v>32</v>
      </c>
      <c r="C9" s="35" t="s">
        <v>83</v>
      </c>
      <c r="D9" s="207">
        <f>+'Apertura CFCD y CFLD'!G7</f>
        <v>0.27734573417629099</v>
      </c>
      <c r="E9" s="209">
        <f>+'Apertura CFCD y CFLD'!G18</f>
        <v>0.14982373327618545</v>
      </c>
      <c r="F9" s="207">
        <f>+'Apertura CFCD y CFLD'!O7</f>
        <v>7.7530765524997228E-2</v>
      </c>
      <c r="G9" s="209">
        <f>+'Apertura CFCD y CFLD'!O18</f>
        <v>0.12386619290883288</v>
      </c>
      <c r="H9" s="207">
        <f>+'Apertura CFCD y CFLD'!W7</f>
        <v>7.3175331566662461E-3</v>
      </c>
      <c r="I9" s="209">
        <f>+'Apertura CFCD y CFLD'!W18</f>
        <v>1.0266635952769668E-2</v>
      </c>
      <c r="J9" s="207">
        <f>+'Apertura CFCD y CFLD'!AE7</f>
        <v>4.7470131311273207E-2</v>
      </c>
      <c r="K9" s="209">
        <f>+'Apertura CFCD y CFLD'!AE18</f>
        <v>7.9199097037387811E-2</v>
      </c>
      <c r="L9" s="207">
        <f>+'Apertura CFCD y CFLD'!AM7</f>
        <v>8.8476484958851576E-2</v>
      </c>
      <c r="M9" s="209">
        <f>+'Apertura CFCD y CFLD'!AM18</f>
        <v>0.15377559163922638</v>
      </c>
      <c r="AQ9" s="248">
        <f t="shared" si="2"/>
        <v>2012</v>
      </c>
      <c r="AR9" s="60">
        <f t="shared" si="3"/>
        <v>3</v>
      </c>
      <c r="AS9" s="61">
        <v>40969</v>
      </c>
      <c r="AT9" s="180">
        <f>+IFERROR(VLOOKUP($AS9,'Salario Nominal'!$C$7:$D$250,2,0),"")</f>
        <v>52.172067344942498</v>
      </c>
      <c r="AU9" s="50">
        <f>+IFERROR(VLOOKUP($AS9,IPC!$C$7:$D$250,2,0),"")</f>
        <v>62.03</v>
      </c>
      <c r="AV9" s="50">
        <f>+IFERROR(VLOOKUP($AS9,'IPP-Industria'!$C$7:$G$234,2,0),"")</f>
        <v>102.93</v>
      </c>
      <c r="AW9" s="50">
        <f>+IFERROR(VLOOKUP($AS9,'IPP-Minería'!$C$7:$G$234,2,0),"")</f>
        <v>124.5</v>
      </c>
      <c r="AX9" s="50">
        <f t="shared" si="4"/>
        <v>438.87030022727265</v>
      </c>
      <c r="AY9" s="50">
        <f>+VLOOKUP(AS9,'Paridad Diesel'!$C$7:$G$234,2,0)</f>
        <v>0.90415000000000001</v>
      </c>
      <c r="AZ9" s="51">
        <f>+VLOOKUP(AS9,'Tipo de Cambio Observado'!$C$7:$D$258,2,0)</f>
        <v>485.39545454545447</v>
      </c>
      <c r="BA9" s="54">
        <f t="shared" si="5"/>
        <v>100.7678733802484</v>
      </c>
      <c r="BB9" s="55">
        <f t="shared" si="6"/>
        <v>100.55114281082834</v>
      </c>
      <c r="BC9" s="55">
        <f t="shared" si="7"/>
        <v>102.42810229873621</v>
      </c>
      <c r="BD9" s="55">
        <f t="shared" si="8"/>
        <v>104.66582597730138</v>
      </c>
      <c r="BE9" s="55">
        <f t="shared" si="9"/>
        <v>105.50745290658732</v>
      </c>
      <c r="BF9" s="55">
        <f t="shared" si="10"/>
        <v>108.97312281547546</v>
      </c>
      <c r="BG9" s="56">
        <f t="shared" si="1"/>
        <v>96.819702125306108</v>
      </c>
      <c r="BH9" s="55">
        <f t="shared" si="11"/>
        <v>102.51181861141878</v>
      </c>
      <c r="BI9" s="55">
        <f t="shared" si="12"/>
        <v>102.91180225658053</v>
      </c>
      <c r="BJ9" s="55">
        <f t="shared" si="13"/>
        <v>100.73376592979319</v>
      </c>
      <c r="BK9" s="55">
        <f t="shared" si="14"/>
        <v>101.28997277211703</v>
      </c>
      <c r="BL9" s="55">
        <f t="shared" si="15"/>
        <v>100.81314483855162</v>
      </c>
      <c r="BM9" s="55">
        <f t="shared" si="16"/>
        <v>101.48437449313057</v>
      </c>
      <c r="BN9" s="55">
        <f t="shared" si="17"/>
        <v>100.88012549435322</v>
      </c>
      <c r="BO9" s="55">
        <f t="shared" si="18"/>
        <v>101.79941598081575</v>
      </c>
      <c r="BP9" s="71"/>
      <c r="BQ9" s="259"/>
      <c r="BR9" s="259"/>
      <c r="BS9" s="259"/>
      <c r="BT9" s="259"/>
      <c r="BU9" s="259"/>
      <c r="BV9" s="259"/>
      <c r="BW9" s="259"/>
      <c r="BX9" s="259"/>
      <c r="BY9" s="259"/>
      <c r="BZ9" s="259"/>
      <c r="CA9" s="259"/>
      <c r="CB9" s="259"/>
    </row>
    <row r="10" spans="2:80" x14ac:dyDescent="0.2">
      <c r="B10" s="35" t="s">
        <v>70</v>
      </c>
      <c r="C10" s="35" t="s">
        <v>60</v>
      </c>
      <c r="D10" s="207">
        <f>+'Apertura CFCD y CFLD'!G8</f>
        <v>0.33471907826923708</v>
      </c>
      <c r="E10" s="209">
        <f>+'Apertura CFCD y CFLD'!G19</f>
        <v>0.25658975351816954</v>
      </c>
      <c r="F10" s="207">
        <f>+'Apertura CFCD y CFLD'!O8</f>
        <v>0</v>
      </c>
      <c r="G10" s="209">
        <f>+'Apertura CFCD y CFLD'!O19</f>
        <v>0</v>
      </c>
      <c r="H10" s="207">
        <f>+'Apertura CFCD y CFLD'!W8</f>
        <v>0</v>
      </c>
      <c r="I10" s="209">
        <f>+'Apertura CFCD y CFLD'!W19</f>
        <v>0</v>
      </c>
      <c r="J10" s="207">
        <f>+'Apertura CFCD y CFLD'!AE8</f>
        <v>0</v>
      </c>
      <c r="K10" s="209">
        <f>+'Apertura CFCD y CFLD'!AE19</f>
        <v>0</v>
      </c>
      <c r="L10" s="207">
        <f>+'Apertura CFCD y CFLD'!AM8</f>
        <v>0</v>
      </c>
      <c r="M10" s="209">
        <f>+'Apertura CFCD y CFLD'!AM19</f>
        <v>0</v>
      </c>
      <c r="AQ10" s="248">
        <f t="shared" si="2"/>
        <v>2012</v>
      </c>
      <c r="AR10" s="60">
        <f t="shared" si="3"/>
        <v>4</v>
      </c>
      <c r="AS10" s="61">
        <v>41000</v>
      </c>
      <c r="AT10" s="180">
        <f>+IFERROR(VLOOKUP($AS10,'Salario Nominal'!$C$7:$D$250,2,0),"")</f>
        <v>52.207895341028603</v>
      </c>
      <c r="AU10" s="50">
        <f>+IFERROR(VLOOKUP($AS10,IPC!$C$7:$D$250,2,0),"")</f>
        <v>62.06</v>
      </c>
      <c r="AV10" s="50">
        <f>+IFERROR(VLOOKUP($AS10,'IPP-Industria'!$C$7:$G$234,2,0),"")</f>
        <v>100.87</v>
      </c>
      <c r="AW10" s="50">
        <f>+IFERROR(VLOOKUP($AS10,'IPP-Minería'!$C$7:$G$234,2,0),"")</f>
        <v>121.66</v>
      </c>
      <c r="AX10" s="50">
        <f t="shared" si="4"/>
        <v>441.62910869999996</v>
      </c>
      <c r="AY10" s="50">
        <f>+VLOOKUP(AS10,'Paridad Diesel'!$C$7:$G$234,2,0)</f>
        <v>0.90870000000000006</v>
      </c>
      <c r="AZ10" s="51">
        <f>+VLOOKUP(AS10,'Tipo de Cambio Observado'!$C$7:$D$258,2,0)</f>
        <v>486.00099999999992</v>
      </c>
      <c r="BA10" s="54">
        <f t="shared" si="5"/>
        <v>100.83707345524644</v>
      </c>
      <c r="BB10" s="55">
        <f t="shared" si="6"/>
        <v>100.5997730588426</v>
      </c>
      <c r="BC10" s="55">
        <f t="shared" si="7"/>
        <v>100.37814707931139</v>
      </c>
      <c r="BD10" s="55">
        <f t="shared" si="8"/>
        <v>102.27826817990753</v>
      </c>
      <c r="BE10" s="55">
        <f t="shared" si="9"/>
        <v>106.17068952766613</v>
      </c>
      <c r="BF10" s="55">
        <f t="shared" si="10"/>
        <v>109.52151380016875</v>
      </c>
      <c r="BG10" s="56">
        <f t="shared" si="1"/>
        <v>96.940487620892014</v>
      </c>
      <c r="BH10" s="55">
        <f t="shared" si="11"/>
        <v>101.168941221312</v>
      </c>
      <c r="BI10" s="55">
        <f t="shared" si="12"/>
        <v>102.14670807761922</v>
      </c>
      <c r="BJ10" s="55">
        <f t="shared" si="13"/>
        <v>100.78306885204276</v>
      </c>
      <c r="BK10" s="55">
        <f t="shared" si="14"/>
        <v>101.40339208413987</v>
      </c>
      <c r="BL10" s="55">
        <f t="shared" si="15"/>
        <v>100.77856507956791</v>
      </c>
      <c r="BM10" s="55">
        <f t="shared" si="16"/>
        <v>101.46135923515013</v>
      </c>
      <c r="BN10" s="55">
        <f t="shared" si="17"/>
        <v>100.75854257178452</v>
      </c>
      <c r="BO10" s="55">
        <f t="shared" si="18"/>
        <v>101.64250056486063</v>
      </c>
      <c r="BP10" s="71"/>
      <c r="BQ10" s="259"/>
      <c r="BR10" s="259"/>
      <c r="BS10" s="259"/>
      <c r="BT10" s="259"/>
      <c r="BU10" s="259"/>
      <c r="BV10" s="259"/>
      <c r="BW10" s="259"/>
      <c r="BX10" s="259"/>
      <c r="BY10" s="259"/>
      <c r="BZ10" s="259"/>
      <c r="CA10" s="259"/>
      <c r="CB10" s="259"/>
    </row>
    <row r="11" spans="2:80" x14ac:dyDescent="0.2">
      <c r="B11" s="45" t="s">
        <v>76</v>
      </c>
      <c r="C11" s="45" t="s">
        <v>78</v>
      </c>
      <c r="D11" s="207">
        <f>+'Apertura CFCD y CFLD'!G9</f>
        <v>0</v>
      </c>
      <c r="E11" s="209">
        <f>+'Apertura CFCD y CFLD'!G20</f>
        <v>0.1986001661668069</v>
      </c>
      <c r="F11" s="207">
        <f>+'Apertura CFCD y CFLD'!O9</f>
        <v>0</v>
      </c>
      <c r="G11" s="209">
        <f>+'Apertura CFCD y CFLD'!O20</f>
        <v>0.16547455232705788</v>
      </c>
      <c r="H11" s="207">
        <f>+'Apertura CFCD y CFLD'!W9</f>
        <v>0</v>
      </c>
      <c r="I11" s="209">
        <f>+'Apertura CFCD y CFLD'!W20</f>
        <v>0.12510892135959276</v>
      </c>
      <c r="J11" s="207">
        <f>+'Apertura CFCD y CFLD'!AE9</f>
        <v>0</v>
      </c>
      <c r="K11" s="209">
        <f>+'Apertura CFCD y CFLD'!AE20</f>
        <v>0.13936108062392899</v>
      </c>
      <c r="L11" s="207">
        <f>+'Apertura CFCD y CFLD'!AM9</f>
        <v>0</v>
      </c>
      <c r="M11" s="209">
        <f>+'Apertura CFCD y CFLD'!AM20</f>
        <v>0.18089707852529685</v>
      </c>
      <c r="AQ11" s="248">
        <f t="shared" si="2"/>
        <v>2012</v>
      </c>
      <c r="AR11" s="60">
        <f t="shared" si="3"/>
        <v>5</v>
      </c>
      <c r="AS11" s="61">
        <v>41030</v>
      </c>
      <c r="AT11" s="180">
        <f>+IFERROR(VLOOKUP($AS11,'Salario Nominal'!$C$7:$D$250,2,0),"")</f>
        <v>52.332057478543597</v>
      </c>
      <c r="AU11" s="50">
        <f>+IFERROR(VLOOKUP($AS11,IPC!$C$7:$D$250,2,0),"")</f>
        <v>62.08</v>
      </c>
      <c r="AV11" s="50">
        <f>+IFERROR(VLOOKUP($AS11,'IPP-Industria'!$C$7:$G$234,2,0),"")</f>
        <v>99.7</v>
      </c>
      <c r="AW11" s="50">
        <f>+IFERROR(VLOOKUP($AS11,'IPP-Minería'!$C$7:$G$234,2,0),"")</f>
        <v>117.03</v>
      </c>
      <c r="AX11" s="50">
        <f t="shared" si="4"/>
        <v>432.44675933333326</v>
      </c>
      <c r="AY11" s="50">
        <f>+VLOOKUP(AS11,'Paridad Diesel'!$C$7:$G$234,2,0)</f>
        <v>0.86996000000000007</v>
      </c>
      <c r="AZ11" s="51">
        <f>+VLOOKUP(AS11,'Tipo de Cambio Observado'!$C$7:$D$258,2,0)</f>
        <v>497.08809523809515</v>
      </c>
      <c r="BA11" s="54">
        <f t="shared" si="5"/>
        <v>101.07688673442917</v>
      </c>
      <c r="BB11" s="55">
        <f t="shared" si="6"/>
        <v>100.63219322418544</v>
      </c>
      <c r="BC11" s="55">
        <f t="shared" si="7"/>
        <v>99.213852124589522</v>
      </c>
      <c r="BD11" s="55">
        <f t="shared" si="8"/>
        <v>98.385876418663301</v>
      </c>
      <c r="BE11" s="55">
        <f t="shared" si="9"/>
        <v>103.96318928699431</v>
      </c>
      <c r="BF11" s="55">
        <f t="shared" si="10"/>
        <v>104.85235627335183</v>
      </c>
      <c r="BG11" s="56">
        <f t="shared" si="1"/>
        <v>99.151981874361084</v>
      </c>
      <c r="BH11" s="55">
        <f t="shared" si="11"/>
        <v>99.615886643866759</v>
      </c>
      <c r="BI11" s="55">
        <f t="shared" si="12"/>
        <v>100.58555888856939</v>
      </c>
      <c r="BJ11" s="55">
        <f t="shared" si="13"/>
        <v>100.96834416043392</v>
      </c>
      <c r="BK11" s="55">
        <f t="shared" si="14"/>
        <v>101.23848730004082</v>
      </c>
      <c r="BL11" s="55">
        <f t="shared" si="15"/>
        <v>100.91963033450938</v>
      </c>
      <c r="BM11" s="55">
        <f t="shared" si="16"/>
        <v>101.17666051433405</v>
      </c>
      <c r="BN11" s="55">
        <f t="shared" si="17"/>
        <v>100.84097855003708</v>
      </c>
      <c r="BO11" s="55">
        <f t="shared" si="18"/>
        <v>101.14604383968552</v>
      </c>
      <c r="BP11" s="71"/>
      <c r="BQ11" s="259"/>
      <c r="BR11" s="259"/>
      <c r="BS11" s="259"/>
      <c r="BT11" s="259"/>
      <c r="BU11" s="259"/>
      <c r="BV11" s="259"/>
      <c r="BW11" s="259"/>
      <c r="BX11" s="259"/>
      <c r="BY11" s="259"/>
      <c r="BZ11" s="259"/>
      <c r="CA11" s="259"/>
      <c r="CB11" s="259"/>
    </row>
    <row r="12" spans="2:80" ht="13.5" thickBot="1" x14ac:dyDescent="0.25">
      <c r="B12" s="36" t="s">
        <v>30</v>
      </c>
      <c r="C12" s="36"/>
      <c r="D12" s="208">
        <f t="shared" ref="D12:G12" si="19">SUM(D7:D11)</f>
        <v>1</v>
      </c>
      <c r="E12" s="210">
        <f t="shared" si="19"/>
        <v>1</v>
      </c>
      <c r="F12" s="208">
        <f t="shared" si="19"/>
        <v>1</v>
      </c>
      <c r="G12" s="210">
        <f t="shared" si="19"/>
        <v>1</v>
      </c>
      <c r="H12" s="208">
        <f t="shared" ref="H12:I12" si="20">SUM(H7:H11)</f>
        <v>1</v>
      </c>
      <c r="I12" s="210">
        <f t="shared" si="20"/>
        <v>0.99999999999999989</v>
      </c>
      <c r="J12" s="208">
        <f t="shared" ref="J12:K12" si="21">SUM(J7:J11)</f>
        <v>0.99999999999999989</v>
      </c>
      <c r="K12" s="210">
        <f t="shared" si="21"/>
        <v>1.0000000000000002</v>
      </c>
      <c r="L12" s="208">
        <f t="shared" ref="L12:M12" si="22">SUM(L7:L11)</f>
        <v>1</v>
      </c>
      <c r="M12" s="210">
        <f t="shared" si="22"/>
        <v>1.0000000000000002</v>
      </c>
      <c r="AQ12" s="248">
        <f t="shared" si="2"/>
        <v>2012</v>
      </c>
      <c r="AR12" s="60">
        <f t="shared" si="3"/>
        <v>6</v>
      </c>
      <c r="AS12" s="61">
        <v>41061</v>
      </c>
      <c r="AT12" s="180">
        <f>+IFERROR(VLOOKUP($AS12,'Salario Nominal'!$C$7:$D$250,2,0),"")</f>
        <v>52.4456177546219</v>
      </c>
      <c r="AU12" s="50">
        <f>+IFERROR(VLOOKUP($AS12,IPC!$C$7:$D$250,2,0),"")</f>
        <v>61.9</v>
      </c>
      <c r="AV12" s="50">
        <f>+IFERROR(VLOOKUP($AS12,'IPP-Industria'!$C$7:$G$234,2,0),"")</f>
        <v>96.09</v>
      </c>
      <c r="AW12" s="50">
        <f>+IFERROR(VLOOKUP($AS12,'IPP-Minería'!$C$7:$G$234,2,0),"")</f>
        <v>110.29</v>
      </c>
      <c r="AX12" s="50">
        <f t="shared" si="4"/>
        <v>389.88982423809517</v>
      </c>
      <c r="AY12" s="50">
        <f>+VLOOKUP(AS12,'Paridad Diesel'!$C$7:$G$234,2,0)</f>
        <v>0.77110000000000001</v>
      </c>
      <c r="AZ12" s="51">
        <f>+VLOOKUP(AS12,'Tipo de Cambio Observado'!$C$7:$D$258,2,0)</f>
        <v>505.62809523809517</v>
      </c>
      <c r="BA12" s="54">
        <f t="shared" si="5"/>
        <v>101.29622302112881</v>
      </c>
      <c r="BB12" s="55">
        <f t="shared" si="6"/>
        <v>100.34041173609987</v>
      </c>
      <c r="BC12" s="55">
        <f t="shared" si="7"/>
        <v>95.621454871131462</v>
      </c>
      <c r="BD12" s="55">
        <f t="shared" si="8"/>
        <v>92.719630096679282</v>
      </c>
      <c r="BE12" s="55">
        <f t="shared" si="9"/>
        <v>93.73220800827869</v>
      </c>
      <c r="BF12" s="55">
        <f t="shared" si="10"/>
        <v>92.937206219115339</v>
      </c>
      <c r="BG12" s="56">
        <f t="shared" si="1"/>
        <v>100.85541821355055</v>
      </c>
      <c r="BH12" s="55">
        <f t="shared" si="11"/>
        <v>96.757968182615443</v>
      </c>
      <c r="BI12" s="55">
        <f t="shared" si="12"/>
        <v>96.539075886202653</v>
      </c>
      <c r="BJ12" s="55">
        <f t="shared" si="13"/>
        <v>101.05070144949413</v>
      </c>
      <c r="BK12" s="55">
        <f t="shared" si="14"/>
        <v>99.903944707780326</v>
      </c>
      <c r="BL12" s="55">
        <f t="shared" si="15"/>
        <v>100.87892583599168</v>
      </c>
      <c r="BM12" s="55">
        <f t="shared" si="16"/>
        <v>99.459689981273215</v>
      </c>
      <c r="BN12" s="55">
        <f t="shared" si="17"/>
        <v>100.6413763192771</v>
      </c>
      <c r="BO12" s="55">
        <f t="shared" si="18"/>
        <v>98.697452415114881</v>
      </c>
      <c r="BP12" s="72">
        <f>+AVERAGE(BA7:BA12)</f>
        <v>100.68844099006697</v>
      </c>
      <c r="BQ12" s="260">
        <f>+AVERAGE(BB7:BB12)</f>
        <v>100.41876046901173</v>
      </c>
      <c r="BR12" s="260">
        <f>+AVERAGE(BC7:BC12)</f>
        <v>99.968487743390725</v>
      </c>
      <c r="BS12" s="260">
        <f>+AVERAGE(BD7:BD12)</f>
        <v>100.34748493764887</v>
      </c>
      <c r="BT12" s="260">
        <f>+AVERAGE(BE7:BE12)</f>
        <v>101.3109342275754</v>
      </c>
      <c r="BU12" s="260">
        <f>+IFERROR(AVERAGE(BH7:BH12),"")</f>
        <v>100.34822219213949</v>
      </c>
      <c r="BV12" s="260">
        <f>+IFERROR(AVERAGE(BI7:BI12),"")</f>
        <v>100.55914350429545</v>
      </c>
      <c r="BW12" s="260">
        <f>+IFERROR(AVERAGE(BJ7:BJ12),"")</f>
        <v>100.62561550995675</v>
      </c>
      <c r="BX12" s="260">
        <f>+IFERROR(AVERAGE(BK7:BK12),"")</f>
        <v>100.6495423776736</v>
      </c>
      <c r="BY12" s="260">
        <f>+IFERROR(AVERAGE(BL7:BL12),"")</f>
        <v>100.61253069510225</v>
      </c>
      <c r="BZ12" s="260">
        <f t="shared" ref="BZ12:CB12" si="23">+IFERROR(AVERAGE(BM7:BM12),"")</f>
        <v>100.62422654091493</v>
      </c>
      <c r="CA12" s="260">
        <f t="shared" si="23"/>
        <v>100.58164019202833</v>
      </c>
      <c r="CB12" s="260">
        <f t="shared" si="23"/>
        <v>100.58937822026122</v>
      </c>
    </row>
    <row r="13" spans="2:80" x14ac:dyDescent="0.2">
      <c r="T13" s="32"/>
      <c r="AQ13" s="248">
        <f t="shared" si="2"/>
        <v>2012</v>
      </c>
      <c r="AR13" s="60">
        <f>+AR12+1</f>
        <v>7</v>
      </c>
      <c r="AS13" s="61">
        <v>41091</v>
      </c>
      <c r="AT13" s="180">
        <f>+IFERROR(VLOOKUP($AS13,'Salario Nominal'!$C$7:$D$250,2,0),"")</f>
        <v>53.040589320676503</v>
      </c>
      <c r="AU13" s="50">
        <f>+IFERROR(VLOOKUP($AS13,IPC!$C$7:$D$250,2,0),"")</f>
        <v>61.89</v>
      </c>
      <c r="AV13" s="50">
        <f>+IFERROR(VLOOKUP($AS13,'IPP-Industria'!$C$7:$G$234,2,0),"")</f>
        <v>96.65</v>
      </c>
      <c r="AW13" s="50">
        <f>+IFERROR(VLOOKUP($AS13,'IPP-Minería'!$C$7:$G$234,2,0),"")</f>
        <v>112.16</v>
      </c>
      <c r="AX13" s="50">
        <f t="shared" si="4"/>
        <v>372.63054505999997</v>
      </c>
      <c r="AY13" s="50">
        <f>+VLOOKUP(AS13,'Paridad Diesel'!$C$7:$G$234,2,0)</f>
        <v>0.75748000000000004</v>
      </c>
      <c r="AZ13" s="51">
        <f>+VLOOKUP(AS13,'Tipo de Cambio Observado'!$C$7:$D$258,2,0)</f>
        <v>491.93449999999996</v>
      </c>
      <c r="BA13" s="54">
        <f t="shared" ref="BA13:BA76" si="24">+AT13/AT$7*100</f>
        <v>102.44538237946217</v>
      </c>
      <c r="BB13" s="55">
        <f t="shared" ref="BB13:BB76" si="25">+AU13/AU$7*100</f>
        <v>100.32420165342843</v>
      </c>
      <c r="BC13" s="55">
        <f t="shared" ref="BC13:BC76" si="26">+AV13/AV$7*100</f>
        <v>96.178724251169285</v>
      </c>
      <c r="BD13" s="55">
        <f t="shared" ref="BD13:BD76" si="27">+AW13/AW$7*100</f>
        <v>94.291719209751989</v>
      </c>
      <c r="BE13" s="55">
        <f t="shared" ref="BE13:BE76" si="28">+AX13/AX$7*100</f>
        <v>89.582958026811468</v>
      </c>
      <c r="BF13" s="55">
        <f t="shared" ref="BF13:BF76" si="29">+AY13/AY$7*100</f>
        <v>91.295649029769805</v>
      </c>
      <c r="BG13" s="56">
        <f t="shared" ref="BG13:BG76" si="30">+AZ13/AZ$7*100</f>
        <v>98.124016838524426</v>
      </c>
      <c r="BH13" s="55">
        <f t="shared" si="11"/>
        <v>97.770370560420758</v>
      </c>
      <c r="BI13" s="55">
        <f t="shared" si="12"/>
        <v>96.407021271339772</v>
      </c>
      <c r="BJ13" s="55">
        <f t="shared" si="13"/>
        <v>101.94680792431018</v>
      </c>
      <c r="BK13" s="55">
        <f t="shared" si="14"/>
        <v>99.91145727959082</v>
      </c>
      <c r="BL13" s="55">
        <f t="shared" si="15"/>
        <v>101.81964303346427</v>
      </c>
      <c r="BM13" s="55">
        <f t="shared" si="16"/>
        <v>99.417611061293101</v>
      </c>
      <c r="BN13" s="55">
        <f t="shared" si="17"/>
        <v>101.55191140069888</v>
      </c>
      <c r="BO13" s="55">
        <f t="shared" si="18"/>
        <v>98.360854134537774</v>
      </c>
      <c r="BP13" s="72">
        <f t="shared" ref="BP13:BS14" si="31">+AVERAGE(BA8:BA13)</f>
        <v>101.09600471997732</v>
      </c>
      <c r="BQ13" s="260">
        <f t="shared" si="31"/>
        <v>100.47279407791648</v>
      </c>
      <c r="BR13" s="260">
        <f t="shared" si="31"/>
        <v>99.331608451918939</v>
      </c>
      <c r="BS13" s="260">
        <f t="shared" si="31"/>
        <v>99.39610480594088</v>
      </c>
      <c r="BT13" s="260">
        <f t="shared" ref="BT13:BT76" si="32">+AVERAGE(BE8:BE13)</f>
        <v>99.574760565377304</v>
      </c>
      <c r="BU13" s="260">
        <f t="shared" ref="BU13:BU76" si="33">+IFERROR(AVERAGE(BH8:BH13),"")</f>
        <v>99.976617285542943</v>
      </c>
      <c r="BV13" s="260">
        <f t="shared" ref="BV13:BV76" si="34">+IFERROR(AVERAGE(BI8:BI13),"")</f>
        <v>99.960313716185411</v>
      </c>
      <c r="BW13" s="260">
        <f t="shared" ref="BW13:BW76" si="35">+IFERROR(AVERAGE(BJ8:BJ13),"")</f>
        <v>100.95008349734178</v>
      </c>
      <c r="BX13" s="260">
        <f t="shared" ref="BX13:BX76" si="36">+IFERROR(AVERAGE(BK8:BK13),"")</f>
        <v>100.63478525760542</v>
      </c>
      <c r="BY13" s="260">
        <f t="shared" ref="BY13:BY76" si="37">+IFERROR(AVERAGE(BL8:BL13),"")</f>
        <v>100.91580453401298</v>
      </c>
      <c r="BZ13" s="260">
        <f t="shared" ref="BZ13:BZ76" si="38">+IFERROR(AVERAGE(BM8:BM13),"")</f>
        <v>100.52716171779711</v>
      </c>
      <c r="CA13" s="260">
        <f t="shared" ref="CA13:CA76" si="39">+IFERROR(AVERAGE(BN8:BN13),"")</f>
        <v>100.84029209214482</v>
      </c>
      <c r="CB13" s="260">
        <f t="shared" ref="CB13:CB76" si="40">+IFERROR(AVERAGE(BO8:BO13),"")</f>
        <v>100.31618724268419</v>
      </c>
    </row>
    <row r="14" spans="2:80" ht="15" customHeight="1" x14ac:dyDescent="0.2">
      <c r="AQ14" s="248">
        <f t="shared" si="2"/>
        <v>2012</v>
      </c>
      <c r="AR14" s="60">
        <f t="shared" si="3"/>
        <v>8</v>
      </c>
      <c r="AS14" s="61">
        <v>41122</v>
      </c>
      <c r="AT14" s="180">
        <f>+IFERROR(VLOOKUP($AS14,'Salario Nominal'!$C$7:$D$250,2,0),"")</f>
        <v>53.322252370982</v>
      </c>
      <c r="AU14" s="50">
        <f>+IFERROR(VLOOKUP($AS14,IPC!$C$7:$D$250,2,0),"")</f>
        <v>62.03</v>
      </c>
      <c r="AV14" s="50">
        <f>+IFERROR(VLOOKUP($AS14,'IPP-Industria'!$C$7:$G$234,2,0),"")</f>
        <v>95.28</v>
      </c>
      <c r="AW14" s="50">
        <f>+IFERROR(VLOOKUP($AS14,'IPP-Minería'!$C$7:$G$234,2,0),"")</f>
        <v>110.19</v>
      </c>
      <c r="AX14" s="50">
        <f t="shared" si="4"/>
        <v>394.45844401363632</v>
      </c>
      <c r="AY14" s="50">
        <f>+VLOOKUP(AS14,'Paridad Diesel'!$C$7:$G$234,2,0)</f>
        <v>0.82008999999999999</v>
      </c>
      <c r="AZ14" s="51">
        <f>+VLOOKUP(AS14,'Tipo de Cambio Observado'!$C$7:$D$258,2,0)</f>
        <v>480.99409090909086</v>
      </c>
      <c r="BA14" s="54">
        <f t="shared" si="24"/>
        <v>102.98940120090208</v>
      </c>
      <c r="BB14" s="55">
        <f t="shared" si="25"/>
        <v>100.55114281082834</v>
      </c>
      <c r="BC14" s="55">
        <f t="shared" si="26"/>
        <v>94.815404517862476</v>
      </c>
      <c r="BD14" s="55">
        <f t="shared" si="27"/>
        <v>92.635561160151326</v>
      </c>
      <c r="BE14" s="55">
        <f t="shared" si="28"/>
        <v>94.830535772919831</v>
      </c>
      <c r="BF14" s="55">
        <f t="shared" si="29"/>
        <v>98.841750030131365</v>
      </c>
      <c r="BG14" s="56">
        <f t="shared" si="30"/>
        <v>95.941781427394062</v>
      </c>
      <c r="BH14" s="55">
        <f t="shared" si="11"/>
        <v>97.017894554326844</v>
      </c>
      <c r="BI14" s="55">
        <f t="shared" si="12"/>
        <v>96.967168824890663</v>
      </c>
      <c r="BJ14" s="55">
        <f t="shared" si="13"/>
        <v>102.40919668775882</v>
      </c>
      <c r="BK14" s="55">
        <f t="shared" si="14"/>
        <v>100.89573975102431</v>
      </c>
      <c r="BL14" s="55">
        <f t="shared" si="15"/>
        <v>102.22405134699382</v>
      </c>
      <c r="BM14" s="55">
        <f t="shared" si="16"/>
        <v>100.35560600514677</v>
      </c>
      <c r="BN14" s="55">
        <f t="shared" si="17"/>
        <v>101.87649846641207</v>
      </c>
      <c r="BO14" s="55">
        <f t="shared" si="18"/>
        <v>99.343728372918179</v>
      </c>
      <c r="BP14" s="72">
        <f t="shared" si="31"/>
        <v>101.56880669523618</v>
      </c>
      <c r="BQ14" s="260">
        <f t="shared" si="31"/>
        <v>100.49981088236883</v>
      </c>
      <c r="BR14" s="260">
        <f t="shared" si="31"/>
        <v>98.105947523800054</v>
      </c>
      <c r="BS14" s="260">
        <f t="shared" si="31"/>
        <v>97.496146840409139</v>
      </c>
      <c r="BT14" s="260">
        <f t="shared" si="32"/>
        <v>98.964505588209633</v>
      </c>
      <c r="BU14" s="260">
        <f t="shared" si="33"/>
        <v>99.140479962326765</v>
      </c>
      <c r="BV14" s="260">
        <f t="shared" si="34"/>
        <v>99.259555867533706</v>
      </c>
      <c r="BW14" s="260">
        <f t="shared" si="35"/>
        <v>101.31531416730549</v>
      </c>
      <c r="BX14" s="260">
        <f t="shared" si="36"/>
        <v>100.7738323157822</v>
      </c>
      <c r="BY14" s="260">
        <f t="shared" si="37"/>
        <v>101.23899341151311</v>
      </c>
      <c r="BZ14" s="260">
        <f t="shared" si="38"/>
        <v>100.5592168817213</v>
      </c>
      <c r="CA14" s="260">
        <f t="shared" si="39"/>
        <v>101.09157213376049</v>
      </c>
      <c r="CB14" s="260">
        <f t="shared" si="40"/>
        <v>100.16499921798879</v>
      </c>
    </row>
    <row r="15" spans="2:80" ht="14.45" customHeight="1" x14ac:dyDescent="0.2">
      <c r="AQ15" s="248">
        <f t="shared" si="2"/>
        <v>2012</v>
      </c>
      <c r="AR15" s="60">
        <f>+AR14+1</f>
        <v>9</v>
      </c>
      <c r="AS15" s="61">
        <v>41153</v>
      </c>
      <c r="AT15" s="180">
        <f>+IFERROR(VLOOKUP($AS15,'Salario Nominal'!$C$7:$D$250,2,0),"")</f>
        <v>53.5321422216944</v>
      </c>
      <c r="AU15" s="50">
        <f>+IFERROR(VLOOKUP($AS15,IPC!$C$7:$D$250,2,0),"")</f>
        <v>62.5</v>
      </c>
      <c r="AV15" s="50">
        <f>+IFERROR(VLOOKUP($AS15,'IPP-Industria'!$C$7:$G$234,2,0),"")</f>
        <v>98.84</v>
      </c>
      <c r="AW15" s="50">
        <f>+IFERROR(VLOOKUP($AS15,'IPP-Minería'!$C$7:$G$234,2,0),"")</f>
        <v>117.66</v>
      </c>
      <c r="AX15" s="50">
        <f t="shared" si="4"/>
        <v>419.153082917647</v>
      </c>
      <c r="AY15" s="50">
        <f>+VLOOKUP(AS15,'Paridad Diesel'!$C$7:$G$234,2,0)</f>
        <v>0.88248000000000004</v>
      </c>
      <c r="AZ15" s="51">
        <f>+VLOOKUP(AS15,'Tipo de Cambio Observado'!$C$7:$D$258,2,0)</f>
        <v>474.97176470588226</v>
      </c>
      <c r="BA15" s="54">
        <f t="shared" si="24"/>
        <v>103.39479349177199</v>
      </c>
      <c r="BB15" s="55">
        <f t="shared" si="25"/>
        <v>101.31301669638515</v>
      </c>
      <c r="BC15" s="55">
        <f t="shared" si="26"/>
        <v>98.3580455766743</v>
      </c>
      <c r="BD15" s="55">
        <f t="shared" si="27"/>
        <v>98.915510718789406</v>
      </c>
      <c r="BE15" s="55">
        <f t="shared" si="28"/>
        <v>100.76729761317382</v>
      </c>
      <c r="BF15" s="55">
        <f t="shared" si="29"/>
        <v>106.36133542244185</v>
      </c>
      <c r="BG15" s="56">
        <f t="shared" si="30"/>
        <v>94.740534436644836</v>
      </c>
      <c r="BH15" s="55">
        <f t="shared" si="11"/>
        <v>100.29463731623972</v>
      </c>
      <c r="BI15" s="55">
        <f t="shared" si="12"/>
        <v>100.52458114028305</v>
      </c>
      <c r="BJ15" s="55">
        <f t="shared" si="13"/>
        <v>102.91362882179482</v>
      </c>
      <c r="BK15" s="55">
        <f t="shared" si="14"/>
        <v>102.16995913492569</v>
      </c>
      <c r="BL15" s="55">
        <f t="shared" si="15"/>
        <v>102.83353604351126</v>
      </c>
      <c r="BM15" s="55">
        <f t="shared" si="16"/>
        <v>101.90450743048693</v>
      </c>
      <c r="BN15" s="55">
        <f t="shared" si="17"/>
        <v>102.61643840444222</v>
      </c>
      <c r="BO15" s="55">
        <f t="shared" si="18"/>
        <v>101.36561549968904</v>
      </c>
      <c r="BP15" s="72">
        <f t="shared" ref="BP15:BS19" si="41">+AVERAGE(BA10:BA15)</f>
        <v>102.00662671382344</v>
      </c>
      <c r="BQ15" s="260">
        <f t="shared" si="41"/>
        <v>100.62678986329496</v>
      </c>
      <c r="BR15" s="260">
        <f t="shared" si="41"/>
        <v>97.427604736789746</v>
      </c>
      <c r="BS15" s="260">
        <f t="shared" si="41"/>
        <v>96.537760963990479</v>
      </c>
      <c r="BT15" s="260">
        <f t="shared" si="32"/>
        <v>98.174479705974036</v>
      </c>
      <c r="BU15" s="260">
        <f t="shared" si="33"/>
        <v>98.770949746463586</v>
      </c>
      <c r="BV15" s="260">
        <f t="shared" si="34"/>
        <v>98.861685681484133</v>
      </c>
      <c r="BW15" s="260">
        <f t="shared" ref="BW15:BX19" si="42">+IFERROR(AVERAGE(BJ10:BJ15),"")</f>
        <v>101.67862464930577</v>
      </c>
      <c r="BX15" s="260">
        <f t="shared" si="42"/>
        <v>100.92049670958363</v>
      </c>
      <c r="BY15" s="260">
        <f t="shared" si="37"/>
        <v>101.57572527900639</v>
      </c>
      <c r="BZ15" s="260">
        <f t="shared" si="38"/>
        <v>100.62923903794736</v>
      </c>
      <c r="CA15" s="260">
        <f t="shared" si="39"/>
        <v>101.38095761877531</v>
      </c>
      <c r="CB15" s="260">
        <f t="shared" si="40"/>
        <v>100.09269913780099</v>
      </c>
    </row>
    <row r="16" spans="2:80" ht="18" customHeight="1" x14ac:dyDescent="0.2">
      <c r="AQ16" s="248">
        <f t="shared" si="2"/>
        <v>2012</v>
      </c>
      <c r="AR16" s="60">
        <f t="shared" si="3"/>
        <v>10</v>
      </c>
      <c r="AS16" s="61">
        <v>41183</v>
      </c>
      <c r="AT16" s="180">
        <f>+IFERROR(VLOOKUP($AS16,'Salario Nominal'!$C$7:$D$250,2,0),"")</f>
        <v>53.664680224881799</v>
      </c>
      <c r="AU16" s="50">
        <f>+IFERROR(VLOOKUP($AS16,IPC!$C$7:$D$250,2,0),"")</f>
        <v>62.85</v>
      </c>
      <c r="AV16" s="50">
        <f>+IFERROR(VLOOKUP($AS16,'IPP-Industria'!$C$7:$G$234,2,0),"")</f>
        <v>99.23</v>
      </c>
      <c r="AW16" s="50">
        <f>+IFERROR(VLOOKUP($AS16,'IPP-Minería'!$C$7:$G$234,2,0),"")</f>
        <v>118.1</v>
      </c>
      <c r="AX16" s="50">
        <f t="shared" si="4"/>
        <v>417.21160484545447</v>
      </c>
      <c r="AY16" s="50">
        <f>+VLOOKUP(AS16,'Paridad Diesel'!$C$7:$G$234,2,0)</f>
        <v>0.87766999999999995</v>
      </c>
      <c r="AZ16" s="51">
        <f>+VLOOKUP(AS16,'Tipo de Cambio Observado'!$C$7:$D$258,2,0)</f>
        <v>475.36272727272723</v>
      </c>
      <c r="BA16" s="54">
        <f t="shared" si="24"/>
        <v>103.6507843582055</v>
      </c>
      <c r="BB16" s="55">
        <f t="shared" si="25"/>
        <v>101.88036958988491</v>
      </c>
      <c r="BC16" s="55">
        <f t="shared" si="26"/>
        <v>98.746143894914923</v>
      </c>
      <c r="BD16" s="55">
        <f t="shared" si="27"/>
        <v>99.285414039512403</v>
      </c>
      <c r="BE16" s="55">
        <f t="shared" si="28"/>
        <v>100.30055286839401</v>
      </c>
      <c r="BF16" s="55">
        <f t="shared" si="29"/>
        <v>105.78160781005181</v>
      </c>
      <c r="BG16" s="56">
        <f t="shared" si="30"/>
        <v>94.818518024891489</v>
      </c>
      <c r="BH16" s="55">
        <f t="shared" si="11"/>
        <v>100.65589782097504</v>
      </c>
      <c r="BI16" s="55">
        <f t="shared" si="12"/>
        <v>100.75252941778656</v>
      </c>
      <c r="BJ16" s="55">
        <f t="shared" si="13"/>
        <v>103.23703956052292</v>
      </c>
      <c r="BK16" s="55">
        <f t="shared" si="14"/>
        <v>102.4631788604006</v>
      </c>
      <c r="BL16" s="55">
        <f t="shared" si="15"/>
        <v>103.14398244914021</v>
      </c>
      <c r="BM16" s="55">
        <f t="shared" si="16"/>
        <v>102.17870620877008</v>
      </c>
      <c r="BN16" s="55">
        <f t="shared" si="17"/>
        <v>102.93388131321184</v>
      </c>
      <c r="BO16" s="55">
        <f t="shared" si="18"/>
        <v>101.62774331350894</v>
      </c>
      <c r="BP16" s="72">
        <f t="shared" si="41"/>
        <v>102.47557853098328</v>
      </c>
      <c r="BQ16" s="260">
        <f t="shared" si="41"/>
        <v>100.8402226184687</v>
      </c>
      <c r="BR16" s="260">
        <f t="shared" si="41"/>
        <v>97.155604206056992</v>
      </c>
      <c r="BS16" s="260">
        <f t="shared" si="41"/>
        <v>96.038951940591289</v>
      </c>
      <c r="BT16" s="260">
        <f t="shared" si="32"/>
        <v>97.196123596095347</v>
      </c>
      <c r="BU16" s="260">
        <f t="shared" si="33"/>
        <v>98.685442513074108</v>
      </c>
      <c r="BV16" s="260">
        <f t="shared" si="34"/>
        <v>98.62932257151202</v>
      </c>
      <c r="BW16" s="260">
        <f t="shared" si="42"/>
        <v>102.08761976738579</v>
      </c>
      <c r="BX16" s="260">
        <f t="shared" si="42"/>
        <v>101.09712783896043</v>
      </c>
      <c r="BY16" s="260">
        <f t="shared" si="37"/>
        <v>101.96996150726845</v>
      </c>
      <c r="BZ16" s="260">
        <f t="shared" si="38"/>
        <v>100.74879686688401</v>
      </c>
      <c r="CA16" s="260">
        <f t="shared" si="39"/>
        <v>101.74351407567985</v>
      </c>
      <c r="CB16" s="260">
        <f t="shared" si="40"/>
        <v>100.09023959590905</v>
      </c>
    </row>
    <row r="17" spans="1:80" ht="18" customHeight="1" x14ac:dyDescent="0.2">
      <c r="AQ17" s="248">
        <f t="shared" si="2"/>
        <v>2012</v>
      </c>
      <c r="AR17" s="60">
        <f t="shared" si="3"/>
        <v>11</v>
      </c>
      <c r="AS17" s="61">
        <v>41214</v>
      </c>
      <c r="AT17" s="180">
        <f>+IFERROR(VLOOKUP($AS17,'Salario Nominal'!$C$7:$D$250,2,0),"")</f>
        <v>53.9956912484733</v>
      </c>
      <c r="AU17" s="50">
        <f>+IFERROR(VLOOKUP($AS17,IPC!$C$7:$D$250,2,0),"")</f>
        <v>62.57</v>
      </c>
      <c r="AV17" s="50">
        <f>+IFERROR(VLOOKUP($AS17,'IPP-Industria'!$C$7:$G$234,2,0),"")</f>
        <v>96.54</v>
      </c>
      <c r="AW17" s="50">
        <f>+IFERROR(VLOOKUP($AS17,'IPP-Minería'!$C$7:$G$234,2,0),"")</f>
        <v>113.25</v>
      </c>
      <c r="AX17" s="50">
        <f t="shared" si="4"/>
        <v>403.75130557499995</v>
      </c>
      <c r="AY17" s="50">
        <f>+VLOOKUP(AS17,'Paridad Diesel'!$C$7:$G$234,2,0)</f>
        <v>0.84014999999999995</v>
      </c>
      <c r="AZ17" s="51">
        <f>+VLOOKUP(AS17,'Tipo de Cambio Observado'!$C$7:$D$258,2,0)</f>
        <v>480.57049999999998</v>
      </c>
      <c r="BA17" s="54">
        <f t="shared" si="24"/>
        <v>104.29011644930708</v>
      </c>
      <c r="BB17" s="55">
        <f t="shared" si="25"/>
        <v>101.42648727508509</v>
      </c>
      <c r="BC17" s="55">
        <f t="shared" si="26"/>
        <v>96.069260622947567</v>
      </c>
      <c r="BD17" s="55">
        <f t="shared" si="27"/>
        <v>95.208070617906685</v>
      </c>
      <c r="BE17" s="55">
        <f t="shared" si="28"/>
        <v>97.064603908870865</v>
      </c>
      <c r="BF17" s="55">
        <f t="shared" si="29"/>
        <v>101.25949138242738</v>
      </c>
      <c r="BG17" s="56">
        <f t="shared" si="30"/>
        <v>95.857289606844205</v>
      </c>
      <c r="BH17" s="55">
        <f t="shared" si="11"/>
        <v>98.689637393871692</v>
      </c>
      <c r="BI17" s="55">
        <f t="shared" si="12"/>
        <v>98.681746442915681</v>
      </c>
      <c r="BJ17" s="55">
        <f t="shared" si="13"/>
        <v>103.61878328454557</v>
      </c>
      <c r="BK17" s="55">
        <f t="shared" si="14"/>
        <v>102.14020774656653</v>
      </c>
      <c r="BL17" s="55">
        <f t="shared" si="15"/>
        <v>103.45671454394751</v>
      </c>
      <c r="BM17" s="55">
        <f t="shared" si="16"/>
        <v>101.63450059580455</v>
      </c>
      <c r="BN17" s="55">
        <f t="shared" si="17"/>
        <v>103.10508261909132</v>
      </c>
      <c r="BO17" s="55">
        <f t="shared" si="18"/>
        <v>100.64683503208899</v>
      </c>
      <c r="BP17" s="72">
        <f t="shared" si="41"/>
        <v>103.01111681679629</v>
      </c>
      <c r="BQ17" s="260">
        <f t="shared" si="41"/>
        <v>100.9726049602853</v>
      </c>
      <c r="BR17" s="260">
        <f t="shared" si="41"/>
        <v>96.631505622449993</v>
      </c>
      <c r="BS17" s="260">
        <f t="shared" si="41"/>
        <v>95.509317640465198</v>
      </c>
      <c r="BT17" s="260">
        <f t="shared" si="32"/>
        <v>96.046359366408112</v>
      </c>
      <c r="BU17" s="260">
        <f t="shared" si="33"/>
        <v>98.53106763807493</v>
      </c>
      <c r="BV17" s="260">
        <f t="shared" si="34"/>
        <v>98.312020497236389</v>
      </c>
      <c r="BW17" s="260">
        <f t="shared" si="42"/>
        <v>102.52935962140441</v>
      </c>
      <c r="BX17" s="260">
        <f t="shared" si="42"/>
        <v>101.24741458004804</v>
      </c>
      <c r="BY17" s="260">
        <f t="shared" si="37"/>
        <v>102.39280887550812</v>
      </c>
      <c r="BZ17" s="260">
        <f t="shared" si="38"/>
        <v>100.8251035471291</v>
      </c>
      <c r="CA17" s="260">
        <f t="shared" si="39"/>
        <v>102.12086475385559</v>
      </c>
      <c r="CB17" s="260">
        <f t="shared" si="40"/>
        <v>100.00703812797632</v>
      </c>
    </row>
    <row r="18" spans="1:80" ht="18" customHeight="1" x14ac:dyDescent="0.2">
      <c r="AQ18" s="248">
        <f t="shared" si="2"/>
        <v>2012</v>
      </c>
      <c r="AR18" s="60">
        <f t="shared" si="3"/>
        <v>12</v>
      </c>
      <c r="AS18" s="61">
        <v>41244</v>
      </c>
      <c r="AT18" s="180">
        <f>+IFERROR(VLOOKUP($AS18,'Salario Nominal'!$C$7:$D$250,2,0),"")</f>
        <v>54.558314257162998</v>
      </c>
      <c r="AU18" s="50">
        <f>+IFERROR(VLOOKUP($AS18,IPC!$C$7:$D$250,2,0),"")</f>
        <v>62.55</v>
      </c>
      <c r="AV18" s="50">
        <f>+IFERROR(VLOOKUP($AS18,'IPP-Industria'!$C$7:$G$234,2,0),"")</f>
        <v>98.69</v>
      </c>
      <c r="AW18" s="50">
        <f>+IFERROR(VLOOKUP($AS18,'IPP-Minería'!$C$7:$G$234,2,0),"")</f>
        <v>116.83</v>
      </c>
      <c r="AX18" s="50">
        <f t="shared" si="4"/>
        <v>396.34103679999993</v>
      </c>
      <c r="AY18" s="50">
        <f>+VLOOKUP(AS18,'Paridad Diesel'!$C$7:$G$234,2,0)</f>
        <v>0.83067999999999997</v>
      </c>
      <c r="AZ18" s="51">
        <f>+VLOOKUP(AS18,'Tipo de Cambio Observado'!$C$7:$D$258,2,0)</f>
        <v>477.1284210526315</v>
      </c>
      <c r="BA18" s="54">
        <f t="shared" si="24"/>
        <v>105.3767961034909</v>
      </c>
      <c r="BB18" s="55">
        <f t="shared" si="25"/>
        <v>101.39406710974225</v>
      </c>
      <c r="BC18" s="55">
        <f t="shared" si="26"/>
        <v>98.208776992735608</v>
      </c>
      <c r="BD18" s="55">
        <f t="shared" si="27"/>
        <v>98.217738545607389</v>
      </c>
      <c r="BE18" s="55">
        <f t="shared" si="28"/>
        <v>95.283124088070522</v>
      </c>
      <c r="BF18" s="55">
        <f t="shared" si="29"/>
        <v>100.11811498131856</v>
      </c>
      <c r="BG18" s="56">
        <f t="shared" si="30"/>
        <v>95.170713217932445</v>
      </c>
      <c r="BH18" s="55">
        <f t="shared" si="11"/>
        <v>100.60234885176999</v>
      </c>
      <c r="BI18" s="55">
        <f t="shared" si="12"/>
        <v>99.611056775129612</v>
      </c>
      <c r="BJ18" s="55">
        <f t="shared" si="13"/>
        <v>104.47432059992317</v>
      </c>
      <c r="BK18" s="55">
        <f t="shared" si="14"/>
        <v>102.42494003460953</v>
      </c>
      <c r="BL18" s="55">
        <f t="shared" si="15"/>
        <v>104.42018781789223</v>
      </c>
      <c r="BM18" s="55">
        <f t="shared" si="16"/>
        <v>102.01500361217427</v>
      </c>
      <c r="BN18" s="55">
        <f t="shared" si="17"/>
        <v>104.10605270543472</v>
      </c>
      <c r="BO18" s="55">
        <f t="shared" si="18"/>
        <v>100.957622659788</v>
      </c>
      <c r="BP18" s="72">
        <f t="shared" si="41"/>
        <v>103.69121233052329</v>
      </c>
      <c r="BQ18" s="260">
        <f t="shared" si="41"/>
        <v>101.1482141892257</v>
      </c>
      <c r="BR18" s="260">
        <f t="shared" si="41"/>
        <v>97.062725976050686</v>
      </c>
      <c r="BS18" s="260">
        <f t="shared" si="41"/>
        <v>96.425669048619852</v>
      </c>
      <c r="BT18" s="260">
        <f t="shared" si="32"/>
        <v>96.304845379706762</v>
      </c>
      <c r="BU18" s="260">
        <f t="shared" si="33"/>
        <v>99.171797749600685</v>
      </c>
      <c r="BV18" s="260">
        <f t="shared" si="34"/>
        <v>98.824017312057549</v>
      </c>
      <c r="BW18" s="260">
        <f t="shared" si="42"/>
        <v>103.0999628131426</v>
      </c>
      <c r="BX18" s="260">
        <f t="shared" si="42"/>
        <v>101.66758046785291</v>
      </c>
      <c r="BY18" s="260">
        <f t="shared" si="37"/>
        <v>102.98301920582487</v>
      </c>
      <c r="BZ18" s="260">
        <f t="shared" si="38"/>
        <v>101.25098915227927</v>
      </c>
      <c r="CA18" s="260">
        <f t="shared" si="39"/>
        <v>102.69831081821518</v>
      </c>
      <c r="CB18" s="260">
        <f t="shared" si="40"/>
        <v>100.38373316875516</v>
      </c>
    </row>
    <row r="19" spans="1:80" x14ac:dyDescent="0.2">
      <c r="AQ19" s="248">
        <f t="shared" si="2"/>
        <v>2013</v>
      </c>
      <c r="AR19" s="60">
        <f t="shared" si="3"/>
        <v>13</v>
      </c>
      <c r="AS19" s="61">
        <v>41275</v>
      </c>
      <c r="AT19" s="180">
        <f>+IFERROR(VLOOKUP($AS19,'Salario Nominal'!$C$7:$D$250,2,0),"")</f>
        <v>54.858937956696899</v>
      </c>
      <c r="AU19" s="50">
        <f>+IFERROR(VLOOKUP($AS19,IPC!$C$7:$D$250,2,0),"")</f>
        <v>62.67</v>
      </c>
      <c r="AV19" s="50">
        <f>+IFERROR(VLOOKUP($AS19,'IPP-Industria'!$C$7:$G$234,2,0),"")</f>
        <v>99.43</v>
      </c>
      <c r="AW19" s="50">
        <f>+IFERROR(VLOOKUP($AS19,'IPP-Minería'!$C$7:$G$234,2,0),"")</f>
        <v>118.35</v>
      </c>
      <c r="AX19" s="50">
        <f t="shared" si="4"/>
        <v>392.06918049090905</v>
      </c>
      <c r="AY19" s="50">
        <f>+VLOOKUP(AS19,'Paridad Diesel'!$C$7:$G$234,2,0)</f>
        <v>0.82948</v>
      </c>
      <c r="AZ19" s="51">
        <f>+VLOOKUP(AS19,'Tipo de Cambio Observado'!$C$7:$D$258,2,0)</f>
        <v>472.66863636363632</v>
      </c>
      <c r="BA19" s="54">
        <f t="shared" si="24"/>
        <v>105.95743651954817</v>
      </c>
      <c r="BB19" s="55">
        <f t="shared" si="25"/>
        <v>101.58858810179932</v>
      </c>
      <c r="BC19" s="55">
        <f t="shared" si="26"/>
        <v>98.945168673499865</v>
      </c>
      <c r="BD19" s="55">
        <f t="shared" si="27"/>
        <v>99.495586380832279</v>
      </c>
      <c r="BE19" s="55">
        <f t="shared" si="28"/>
        <v>94.256140311493013</v>
      </c>
      <c r="BF19" s="55">
        <f t="shared" si="29"/>
        <v>99.973484391948901</v>
      </c>
      <c r="BG19" s="56">
        <f t="shared" si="30"/>
        <v>94.281139528916611</v>
      </c>
      <c r="BH19" s="55">
        <f t="shared" si="11"/>
        <v>101.42172995734069</v>
      </c>
      <c r="BI19" s="55">
        <f t="shared" si="12"/>
        <v>99.992223444675389</v>
      </c>
      <c r="BJ19" s="55">
        <f t="shared" si="13"/>
        <v>104.9736922864339</v>
      </c>
      <c r="BK19" s="55">
        <f t="shared" si="14"/>
        <v>102.64943537948918</v>
      </c>
      <c r="BL19" s="55">
        <f t="shared" si="15"/>
        <v>104.94846841276063</v>
      </c>
      <c r="BM19" s="55">
        <f t="shared" si="16"/>
        <v>102.24943025683825</v>
      </c>
      <c r="BN19" s="55">
        <f t="shared" si="17"/>
        <v>104.63876165675991</v>
      </c>
      <c r="BO19" s="55">
        <f t="shared" si="18"/>
        <v>101.12684999690819</v>
      </c>
      <c r="BP19" s="72">
        <f t="shared" si="41"/>
        <v>104.27655468720428</v>
      </c>
      <c r="BQ19" s="260">
        <f t="shared" si="41"/>
        <v>101.35894526395418</v>
      </c>
      <c r="BR19" s="260">
        <f t="shared" si="41"/>
        <v>97.523800046439135</v>
      </c>
      <c r="BS19" s="260">
        <f t="shared" si="41"/>
        <v>97.292980243799931</v>
      </c>
      <c r="BT19" s="260">
        <f t="shared" si="32"/>
        <v>97.083709093820346</v>
      </c>
      <c r="BU19" s="260">
        <f t="shared" si="33"/>
        <v>99.780357649087321</v>
      </c>
      <c r="BV19" s="260">
        <f t="shared" si="34"/>
        <v>99.421551007613502</v>
      </c>
      <c r="BW19" s="260">
        <f t="shared" si="42"/>
        <v>103.60444354016322</v>
      </c>
      <c r="BX19" s="260">
        <f t="shared" si="42"/>
        <v>102.12391015116931</v>
      </c>
      <c r="BY19" s="260">
        <f t="shared" si="37"/>
        <v>103.50449010237428</v>
      </c>
      <c r="BZ19" s="260">
        <f t="shared" si="38"/>
        <v>101.72295901820348</v>
      </c>
      <c r="CA19" s="260">
        <f t="shared" si="39"/>
        <v>103.21278586089203</v>
      </c>
      <c r="CB19" s="260">
        <f t="shared" si="40"/>
        <v>100.84473247915021</v>
      </c>
    </row>
    <row r="20" spans="1:80" s="194" customFormat="1" x14ac:dyDescent="0.2">
      <c r="A20" s="247" t="s">
        <v>224</v>
      </c>
      <c r="AQ20" s="194">
        <f t="shared" si="2"/>
        <v>2013</v>
      </c>
      <c r="AR20" s="195">
        <f t="shared" si="3"/>
        <v>14</v>
      </c>
      <c r="AS20" s="196">
        <v>41306</v>
      </c>
      <c r="AT20" s="197">
        <f>+IFERROR(VLOOKUP($AS20,'Salario Nominal'!$C$7:$D$250,2,0),"")</f>
        <v>54.893111864250599</v>
      </c>
      <c r="AU20" s="198">
        <f>+IFERROR(VLOOKUP($AS20,IPC!$C$7:$D$250,2,0),"")</f>
        <v>62.74</v>
      </c>
      <c r="AV20" s="198">
        <f>+IFERROR(VLOOKUP($AS20,'IPP-Industria'!$C$7:$G$234,2,0),"")</f>
        <v>99.77</v>
      </c>
      <c r="AW20" s="198">
        <f>+IFERROR(VLOOKUP($AS20,'IPP-Minería'!$C$7:$G$234,2,0),"")</f>
        <v>118.81</v>
      </c>
      <c r="AX20" s="198">
        <f t="shared" si="4"/>
        <v>408.63467384000006</v>
      </c>
      <c r="AY20" s="198">
        <f>+VLOOKUP(AS20,'Paridad Diesel'!$C$7:$G$234,2,0)</f>
        <v>0.86512</v>
      </c>
      <c r="AZ20" s="199">
        <f>+VLOOKUP(AS20,'Tipo de Cambio Observado'!$C$7:$D$258,2,0)</f>
        <v>472.34450000000004</v>
      </c>
      <c r="BA20" s="200">
        <f t="shared" si="24"/>
        <v>106.02344180100482</v>
      </c>
      <c r="BB20" s="201">
        <f t="shared" si="25"/>
        <v>101.70205868049929</v>
      </c>
      <c r="BC20" s="201">
        <f t="shared" si="26"/>
        <v>99.283510797094237</v>
      </c>
      <c r="BD20" s="201">
        <f t="shared" si="27"/>
        <v>99.88230348886087</v>
      </c>
      <c r="BE20" s="201">
        <f t="shared" si="28"/>
        <v>98.238599385389108</v>
      </c>
      <c r="BF20" s="201">
        <f t="shared" si="29"/>
        <v>104.26901289622754</v>
      </c>
      <c r="BG20" s="202">
        <f t="shared" si="30"/>
        <v>94.216485470290067</v>
      </c>
      <c r="BH20" s="223">
        <f t="shared" si="11"/>
        <v>101.67526484458614</v>
      </c>
      <c r="BI20" s="223">
        <f t="shared" si="12"/>
        <v>100.96926413540389</v>
      </c>
      <c r="BJ20" s="201">
        <f t="shared" si="13"/>
        <v>105.05182079426486</v>
      </c>
      <c r="BK20" s="201">
        <f t="shared" si="14"/>
        <v>103.22747260914181</v>
      </c>
      <c r="BL20" s="201">
        <f t="shared" si="15"/>
        <v>105.03474698344286</v>
      </c>
      <c r="BM20" s="201">
        <f t="shared" si="16"/>
        <v>102.8993406537443</v>
      </c>
      <c r="BN20" s="201">
        <f t="shared" si="17"/>
        <v>104.73644851687084</v>
      </c>
      <c r="BO20" s="201">
        <f t="shared" si="18"/>
        <v>101.96097839621667</v>
      </c>
      <c r="BP20" s="203">
        <f t="shared" ref="BP20:BP51" si="43">+AVERAGE(BA15:BA20)</f>
        <v>104.78222812055473</v>
      </c>
      <c r="BQ20" s="261">
        <f t="shared" ref="BQ20:BQ51" si="44">+AVERAGE(BB15:BB20)</f>
        <v>101.55076457556599</v>
      </c>
      <c r="BR20" s="261">
        <f t="shared" ref="BR20:BR51" si="45">+AVERAGE(BC15:BC20)</f>
        <v>98.26848442631109</v>
      </c>
      <c r="BS20" s="261">
        <f t="shared" ref="BS20:BS51" si="46">+AVERAGE(BD15:BD20)</f>
        <v>98.500770631918172</v>
      </c>
      <c r="BT20" s="261">
        <f t="shared" si="32"/>
        <v>97.651719695898564</v>
      </c>
      <c r="BU20" s="262">
        <f t="shared" si="33"/>
        <v>100.55658603079722</v>
      </c>
      <c r="BV20" s="262">
        <f t="shared" si="34"/>
        <v>100.08856689269903</v>
      </c>
      <c r="BW20" s="262">
        <f t="shared" si="35"/>
        <v>104.04488089124754</v>
      </c>
      <c r="BX20" s="262">
        <f t="shared" si="36"/>
        <v>102.51253229418892</v>
      </c>
      <c r="BY20" s="262">
        <f t="shared" si="37"/>
        <v>103.97293937511579</v>
      </c>
      <c r="BZ20" s="262">
        <f t="shared" si="38"/>
        <v>102.14691479296972</v>
      </c>
      <c r="CA20" s="262">
        <f t="shared" si="39"/>
        <v>103.68944420263513</v>
      </c>
      <c r="CB20" s="262">
        <f t="shared" si="40"/>
        <v>101.28094081636664</v>
      </c>
    </row>
    <row r="21" spans="1:80" x14ac:dyDescent="0.2">
      <c r="B21" s="39" t="s">
        <v>146</v>
      </c>
      <c r="AQ21" s="248">
        <f t="shared" si="2"/>
        <v>2013</v>
      </c>
      <c r="AR21" s="60">
        <f t="shared" si="3"/>
        <v>15</v>
      </c>
      <c r="AS21" s="61">
        <v>41334</v>
      </c>
      <c r="AT21" s="180">
        <f>+IFERROR(VLOOKUP($AS21,'Salario Nominal'!$C$7:$D$250,2,0),"")</f>
        <v>55.247720062975603</v>
      </c>
      <c r="AU21" s="50">
        <f>+IFERROR(VLOOKUP($AS21,IPC!$C$7:$D$250,2,0),"")</f>
        <v>62.98</v>
      </c>
      <c r="AV21" s="50">
        <f>+IFERROR(VLOOKUP($AS21,'IPP-Industria'!$C$7:$G$234,2,0),"")</f>
        <v>96.91</v>
      </c>
      <c r="AW21" s="50">
        <f>+IFERROR(VLOOKUP($AS21,'IPP-Minería'!$C$7:$G$234,2,0),"")</f>
        <v>113.12</v>
      </c>
      <c r="AX21" s="50">
        <f t="shared" si="4"/>
        <v>408.37264604000006</v>
      </c>
      <c r="AY21" s="50">
        <f>+VLOOKUP(AS21,'Paridad Diesel'!$C$7:$G$234,2,0)</f>
        <v>0.86430999999999991</v>
      </c>
      <c r="AZ21" s="51">
        <f>+VLOOKUP(AS21,'Tipo de Cambio Observado'!$C$7:$D$258,2,0)</f>
        <v>472.48400000000009</v>
      </c>
      <c r="BA21" s="54">
        <f t="shared" si="24"/>
        <v>106.70835071658344</v>
      </c>
      <c r="BB21" s="55">
        <f t="shared" si="25"/>
        <v>102.09110066461339</v>
      </c>
      <c r="BC21" s="55">
        <f t="shared" si="26"/>
        <v>96.437456463329681</v>
      </c>
      <c r="BD21" s="55">
        <f t="shared" si="27"/>
        <v>95.098781000420345</v>
      </c>
      <c r="BE21" s="55">
        <f t="shared" si="28"/>
        <v>98.175606091574508</v>
      </c>
      <c r="BF21" s="55">
        <f t="shared" si="29"/>
        <v>104.17138724840302</v>
      </c>
      <c r="BG21" s="56">
        <f t="shared" si="30"/>
        <v>94.244310923371671</v>
      </c>
      <c r="BH21" s="55">
        <f t="shared" si="11"/>
        <v>99.521504242564959</v>
      </c>
      <c r="BI21" s="55">
        <f t="shared" si="12"/>
        <v>99.510310737906494</v>
      </c>
      <c r="BJ21" s="55">
        <f t="shared" si="13"/>
        <v>105.64774567471352</v>
      </c>
      <c r="BK21" s="55">
        <f t="shared" si="14"/>
        <v>103.66255298847972</v>
      </c>
      <c r="BL21" s="55">
        <f t="shared" si="15"/>
        <v>105.50625414996475</v>
      </c>
      <c r="BM21" s="55">
        <f t="shared" si="16"/>
        <v>103.09730355595411</v>
      </c>
      <c r="BN21" s="55">
        <f t="shared" si="17"/>
        <v>105.06166309004158</v>
      </c>
      <c r="BO21" s="55">
        <f t="shared" si="18"/>
        <v>101.85685602750962</v>
      </c>
      <c r="BP21" s="72">
        <f t="shared" si="43"/>
        <v>105.33448765802332</v>
      </c>
      <c r="BQ21" s="260">
        <f t="shared" si="44"/>
        <v>101.68044523693737</v>
      </c>
      <c r="BR21" s="260">
        <f t="shared" si="45"/>
        <v>97.948386240753635</v>
      </c>
      <c r="BS21" s="260">
        <f t="shared" si="46"/>
        <v>97.86464901219</v>
      </c>
      <c r="BT21" s="260">
        <f t="shared" si="32"/>
        <v>97.219771108965347</v>
      </c>
      <c r="BU21" s="260">
        <f t="shared" si="33"/>
        <v>100.42773051851809</v>
      </c>
      <c r="BV21" s="260">
        <f t="shared" si="34"/>
        <v>99.919521825636266</v>
      </c>
      <c r="BW21" s="260">
        <f t="shared" si="35"/>
        <v>104.50056703340066</v>
      </c>
      <c r="BX21" s="260">
        <f t="shared" si="36"/>
        <v>102.76129793644789</v>
      </c>
      <c r="BY21" s="260">
        <f t="shared" si="37"/>
        <v>104.41839239285804</v>
      </c>
      <c r="BZ21" s="260">
        <f t="shared" si="38"/>
        <v>102.34571414721427</v>
      </c>
      <c r="CA21" s="260">
        <f t="shared" si="39"/>
        <v>104.09698165023504</v>
      </c>
      <c r="CB21" s="260">
        <f t="shared" si="40"/>
        <v>101.36281423767007</v>
      </c>
    </row>
    <row r="22" spans="1:80" ht="13.5" thickBot="1" x14ac:dyDescent="0.25">
      <c r="B22" s="37" t="s">
        <v>31</v>
      </c>
      <c r="C22" s="38"/>
      <c r="D22" s="275" t="str">
        <f>+B7</f>
        <v>Residencial</v>
      </c>
      <c r="E22" s="275"/>
      <c r="F22" s="275" t="str">
        <f>+B8</f>
        <v>Comercial + Otros</v>
      </c>
      <c r="G22" s="275"/>
      <c r="H22" s="275" t="str">
        <f>+B9</f>
        <v>Industrial</v>
      </c>
      <c r="I22" s="275"/>
      <c r="J22" s="275" t="str">
        <f>+B10</f>
        <v>Minería</v>
      </c>
      <c r="K22" s="275"/>
      <c r="L22" s="275" t="s">
        <v>77</v>
      </c>
      <c r="M22" s="275"/>
      <c r="N22" s="275" t="s">
        <v>74</v>
      </c>
      <c r="O22" s="275"/>
      <c r="P22" s="279" t="str">
        <f>+D6</f>
        <v>SEN CD</v>
      </c>
      <c r="Q22" s="279"/>
      <c r="R22" s="280" t="str">
        <f>+F6</f>
        <v>SSMM CD</v>
      </c>
      <c r="S22" s="280"/>
      <c r="T22" s="280" t="str">
        <f>+H6</f>
        <v>SMM-10 CD</v>
      </c>
      <c r="U22" s="280"/>
      <c r="V22" s="280" t="str">
        <f>+J6</f>
        <v>SMM-11 CD</v>
      </c>
      <c r="W22" s="280"/>
      <c r="X22" s="280" t="str">
        <f>+L6</f>
        <v>SMM-12 CD</v>
      </c>
      <c r="Y22" s="280"/>
      <c r="AQ22" s="248">
        <f t="shared" si="2"/>
        <v>2013</v>
      </c>
      <c r="AR22" s="60">
        <f t="shared" si="3"/>
        <v>16</v>
      </c>
      <c r="AS22" s="61">
        <v>41365</v>
      </c>
      <c r="AT22" s="180">
        <f>+IFERROR(VLOOKUP($AS22,'Salario Nominal'!$C$7:$D$250,2,0),"")</f>
        <v>55.426902145975802</v>
      </c>
      <c r="AU22" s="50">
        <f>+IFERROR(VLOOKUP($AS22,IPC!$C$7:$D$250,2,0),"")</f>
        <v>62.68</v>
      </c>
      <c r="AV22" s="50">
        <f>+IFERROR(VLOOKUP($AS22,'IPP-Industria'!$C$7:$G$234,2,0),"")</f>
        <v>93.1</v>
      </c>
      <c r="AW22" s="50">
        <f>+IFERROR(VLOOKUP($AS22,'IPP-Minería'!$C$7:$G$234,2,0),"")</f>
        <v>106.72</v>
      </c>
      <c r="AX22" s="50">
        <f t="shared" si="4"/>
        <v>387.37918952727267</v>
      </c>
      <c r="AY22" s="50">
        <f>+VLOOKUP(AS22,'Paridad Diesel'!$C$7:$G$234,2,0)</f>
        <v>0.82047999999999999</v>
      </c>
      <c r="AZ22" s="51">
        <f>+VLOOKUP(AS22,'Tipo de Cambio Observado'!$C$7:$D$258,2,0)</f>
        <v>472.13727272727266</v>
      </c>
      <c r="BA22" s="54">
        <f t="shared" si="24"/>
        <v>107.0544324106899</v>
      </c>
      <c r="BB22" s="55">
        <f t="shared" si="25"/>
        <v>101.60479818447075</v>
      </c>
      <c r="BC22" s="55">
        <f t="shared" si="26"/>
        <v>92.646034431286694</v>
      </c>
      <c r="BD22" s="55">
        <f t="shared" si="27"/>
        <v>89.718369062631353</v>
      </c>
      <c r="BE22" s="55">
        <f t="shared" si="28"/>
        <v>93.128634074520647</v>
      </c>
      <c r="BF22" s="55">
        <f t="shared" si="29"/>
        <v>98.888754971676505</v>
      </c>
      <c r="BG22" s="56">
        <f t="shared" si="30"/>
        <v>94.175150755204001</v>
      </c>
      <c r="BH22" s="55">
        <f t="shared" si="11"/>
        <v>96.721758556241014</v>
      </c>
      <c r="BI22" s="55">
        <f t="shared" si="12"/>
        <v>96.518373419123179</v>
      </c>
      <c r="BJ22" s="55">
        <f t="shared" si="13"/>
        <v>105.78589750147509</v>
      </c>
      <c r="BK22" s="55">
        <f t="shared" si="14"/>
        <v>102.95380946692818</v>
      </c>
      <c r="BL22" s="55">
        <f t="shared" si="15"/>
        <v>105.52711358738112</v>
      </c>
      <c r="BM22" s="55">
        <f t="shared" si="16"/>
        <v>102.07414684924798</v>
      </c>
      <c r="BN22" s="55">
        <f t="shared" si="17"/>
        <v>104.90863665357597</v>
      </c>
      <c r="BO22" s="55">
        <f t="shared" si="18"/>
        <v>100.27948811460757</v>
      </c>
      <c r="BP22" s="72">
        <f t="shared" si="43"/>
        <v>105.90176233343738</v>
      </c>
      <c r="BQ22" s="260">
        <f t="shared" si="44"/>
        <v>101.63451666936835</v>
      </c>
      <c r="BR22" s="260">
        <f t="shared" si="45"/>
        <v>96.93170133014894</v>
      </c>
      <c r="BS22" s="260">
        <f t="shared" si="46"/>
        <v>96.270141516043154</v>
      </c>
      <c r="BT22" s="260">
        <f t="shared" si="32"/>
        <v>96.024451309986446</v>
      </c>
      <c r="BU22" s="260">
        <f t="shared" si="33"/>
        <v>99.772040641062404</v>
      </c>
      <c r="BV22" s="260">
        <f t="shared" si="34"/>
        <v>99.213829159192372</v>
      </c>
      <c r="BW22" s="260">
        <f t="shared" si="35"/>
        <v>104.92537669022602</v>
      </c>
      <c r="BX22" s="260">
        <f t="shared" si="36"/>
        <v>102.84306970420249</v>
      </c>
      <c r="BY22" s="260">
        <f t="shared" si="37"/>
        <v>104.81558091589818</v>
      </c>
      <c r="BZ22" s="260">
        <f t="shared" si="38"/>
        <v>102.32828758729391</v>
      </c>
      <c r="CA22" s="260">
        <f t="shared" si="39"/>
        <v>104.42610754029572</v>
      </c>
      <c r="CB22" s="260">
        <f t="shared" si="40"/>
        <v>101.13810503785317</v>
      </c>
    </row>
    <row r="23" spans="1:80" x14ac:dyDescent="0.2">
      <c r="B23" s="33" t="s">
        <v>34</v>
      </c>
      <c r="D23" s="272" t="s">
        <v>55</v>
      </c>
      <c r="E23" s="272"/>
      <c r="F23" s="272" t="s">
        <v>59</v>
      </c>
      <c r="G23" s="272"/>
      <c r="H23" s="272" t="s">
        <v>56</v>
      </c>
      <c r="I23" s="272"/>
      <c r="J23" s="272" t="s">
        <v>60</v>
      </c>
      <c r="K23" s="272"/>
      <c r="L23" s="272" t="s">
        <v>79</v>
      </c>
      <c r="M23" s="272"/>
      <c r="N23" s="272" t="s">
        <v>72</v>
      </c>
      <c r="O23" s="272"/>
      <c r="P23" s="277" t="s">
        <v>39</v>
      </c>
      <c r="Q23" s="277"/>
      <c r="R23" s="278" t="s">
        <v>39</v>
      </c>
      <c r="S23" s="278"/>
      <c r="T23" s="278" t="s">
        <v>39</v>
      </c>
      <c r="U23" s="278"/>
      <c r="V23" s="278" t="s">
        <v>39</v>
      </c>
      <c r="W23" s="278"/>
      <c r="X23" s="278" t="s">
        <v>39</v>
      </c>
      <c r="Y23" s="278"/>
      <c r="AQ23" s="248">
        <f t="shared" si="2"/>
        <v>2013</v>
      </c>
      <c r="AR23" s="60">
        <f t="shared" si="3"/>
        <v>17</v>
      </c>
      <c r="AS23" s="61">
        <v>41395</v>
      </c>
      <c r="AT23" s="180">
        <f>+IFERROR(VLOOKUP($AS23,'Salario Nominal'!$C$7:$D$250,2,0),"")</f>
        <v>55.474313767740298</v>
      </c>
      <c r="AU23" s="50">
        <f>+IFERROR(VLOOKUP($AS23,IPC!$C$7:$D$250,2,0),"")</f>
        <v>62.67</v>
      </c>
      <c r="AV23" s="50">
        <f>+IFERROR(VLOOKUP($AS23,'IPP-Industria'!$C$7:$G$234,2,0),"")</f>
        <v>93.38</v>
      </c>
      <c r="AW23" s="50">
        <f>+IFERROR(VLOOKUP($AS23,'IPP-Minería'!$C$7:$G$234,2,0),"")</f>
        <v>106.86</v>
      </c>
      <c r="AX23" s="50">
        <f t="shared" si="4"/>
        <v>377.32620034285708</v>
      </c>
      <c r="AY23" s="50">
        <f>+VLOOKUP(AS23,'Paridad Diesel'!$C$7:$G$234,2,0)</f>
        <v>0.78677999999999992</v>
      </c>
      <c r="AZ23" s="51">
        <f>+VLOOKUP(AS23,'Tipo de Cambio Observado'!$C$7:$D$258,2,0)</f>
        <v>479.58285714285711</v>
      </c>
      <c r="BA23" s="54">
        <f t="shared" si="24"/>
        <v>107.14600570923545</v>
      </c>
      <c r="BB23" s="55">
        <f t="shared" si="25"/>
        <v>101.58858810179932</v>
      </c>
      <c r="BC23" s="55">
        <f t="shared" si="26"/>
        <v>92.924669121305598</v>
      </c>
      <c r="BD23" s="55">
        <f t="shared" si="27"/>
        <v>89.836065573770483</v>
      </c>
      <c r="BE23" s="55">
        <f t="shared" si="28"/>
        <v>90.71182600526673</v>
      </c>
      <c r="BF23" s="55">
        <f t="shared" si="29"/>
        <v>94.827045920212115</v>
      </c>
      <c r="BG23" s="56">
        <f t="shared" si="30"/>
        <v>95.660288818436939</v>
      </c>
      <c r="BH23" s="55">
        <f t="shared" si="11"/>
        <v>96.863397836814499</v>
      </c>
      <c r="BI23" s="55">
        <f t="shared" si="12"/>
        <v>96.123500775810967</v>
      </c>
      <c r="BJ23" s="55">
        <f t="shared" si="13"/>
        <v>105.85583570676734</v>
      </c>
      <c r="BK23" s="55">
        <f t="shared" si="14"/>
        <v>102.68976377027712</v>
      </c>
      <c r="BL23" s="55">
        <f t="shared" si="15"/>
        <v>105.61088685314633</v>
      </c>
      <c r="BM23" s="55">
        <f t="shared" si="16"/>
        <v>101.79341699402838</v>
      </c>
      <c r="BN23" s="55">
        <f t="shared" si="17"/>
        <v>104.99953393720148</v>
      </c>
      <c r="BO23" s="55">
        <f t="shared" si="18"/>
        <v>99.905717785201077</v>
      </c>
      <c r="BP23" s="72">
        <f t="shared" si="43"/>
        <v>106.37774387675877</v>
      </c>
      <c r="BQ23" s="260">
        <f t="shared" si="44"/>
        <v>101.66153347382073</v>
      </c>
      <c r="BR23" s="260">
        <f t="shared" si="45"/>
        <v>96.40760274654194</v>
      </c>
      <c r="BS23" s="260">
        <f t="shared" si="46"/>
        <v>95.374807342020461</v>
      </c>
      <c r="BT23" s="260">
        <f t="shared" si="32"/>
        <v>94.965654992719081</v>
      </c>
      <c r="BU23" s="260">
        <f t="shared" si="33"/>
        <v>99.467667381552886</v>
      </c>
      <c r="BV23" s="260">
        <f t="shared" si="34"/>
        <v>98.787454881341588</v>
      </c>
      <c r="BW23" s="260">
        <f t="shared" si="35"/>
        <v>105.29821876059633</v>
      </c>
      <c r="BX23" s="260">
        <f t="shared" si="36"/>
        <v>102.93466237482092</v>
      </c>
      <c r="BY23" s="260">
        <f t="shared" si="37"/>
        <v>105.17460963409798</v>
      </c>
      <c r="BZ23" s="260">
        <f t="shared" si="38"/>
        <v>102.35477365366455</v>
      </c>
      <c r="CA23" s="260">
        <f t="shared" si="39"/>
        <v>104.74184942664742</v>
      </c>
      <c r="CB23" s="260">
        <f t="shared" si="40"/>
        <v>101.01458549670519</v>
      </c>
    </row>
    <row r="24" spans="1:80" x14ac:dyDescent="0.2">
      <c r="B24" s="39" t="s">
        <v>33</v>
      </c>
      <c r="C24" s="39"/>
      <c r="D24" s="40" t="s">
        <v>34</v>
      </c>
      <c r="E24" s="40" t="s">
        <v>38</v>
      </c>
      <c r="F24" s="40" t="s">
        <v>34</v>
      </c>
      <c r="G24" s="40" t="s">
        <v>38</v>
      </c>
      <c r="H24" s="40" t="s">
        <v>34</v>
      </c>
      <c r="I24" s="40" t="s">
        <v>38</v>
      </c>
      <c r="J24" s="40" t="s">
        <v>34</v>
      </c>
      <c r="K24" s="40" t="s">
        <v>38</v>
      </c>
      <c r="L24" s="40" t="s">
        <v>34</v>
      </c>
      <c r="M24" s="40" t="s">
        <v>38</v>
      </c>
      <c r="N24" s="40" t="s">
        <v>72</v>
      </c>
      <c r="O24" s="40" t="s">
        <v>38</v>
      </c>
      <c r="P24" s="44"/>
      <c r="Q24" s="44" t="s">
        <v>38</v>
      </c>
      <c r="R24" s="73"/>
      <c r="S24" s="73" t="s">
        <v>38</v>
      </c>
      <c r="T24" s="73"/>
      <c r="U24" s="73" t="s">
        <v>38</v>
      </c>
      <c r="V24" s="73"/>
      <c r="W24" s="73" t="s">
        <v>38</v>
      </c>
      <c r="X24" s="73"/>
      <c r="Y24" s="73" t="s">
        <v>38</v>
      </c>
      <c r="AQ24" s="248">
        <f t="shared" si="2"/>
        <v>2013</v>
      </c>
      <c r="AR24" s="60">
        <f t="shared" si="3"/>
        <v>18</v>
      </c>
      <c r="AS24" s="61">
        <v>41426</v>
      </c>
      <c r="AT24" s="180">
        <f>+IFERROR(VLOOKUP($AS24,'Salario Nominal'!$C$7:$D$250,2,0),"")</f>
        <v>55.459130769901002</v>
      </c>
      <c r="AU24" s="50">
        <f>+IFERROR(VLOOKUP($AS24,IPC!$C$7:$D$250,2,0),"")</f>
        <v>63.07</v>
      </c>
      <c r="AV24" s="50">
        <f>+IFERROR(VLOOKUP($AS24,'IPP-Industria'!$C$7:$G$234,2,0),"")</f>
        <v>93</v>
      </c>
      <c r="AW24" s="50">
        <f>+IFERROR(VLOOKUP($AS24,'IPP-Minería'!$C$7:$G$234,2,0),"")</f>
        <v>104.13</v>
      </c>
      <c r="AX24" s="50">
        <f t="shared" si="4"/>
        <v>397.71745082000007</v>
      </c>
      <c r="AY24" s="50">
        <f>+VLOOKUP(AS24,'Paridad Diesel'!$C$7:$G$234,2,0)</f>
        <v>0.79086999999999996</v>
      </c>
      <c r="AZ24" s="51">
        <f>+VLOOKUP(AS24,'Tipo de Cambio Observado'!$C$7:$D$258,2,0)</f>
        <v>502.88600000000008</v>
      </c>
      <c r="BA24" s="54">
        <f t="shared" si="24"/>
        <v>107.11668046908946</v>
      </c>
      <c r="BB24" s="55">
        <f t="shared" si="25"/>
        <v>102.23699140865618</v>
      </c>
      <c r="BC24" s="55">
        <f t="shared" si="26"/>
        <v>92.546522041994223</v>
      </c>
      <c r="BD24" s="55">
        <f t="shared" si="27"/>
        <v>87.540983606557376</v>
      </c>
      <c r="BE24" s="55">
        <f t="shared" si="28"/>
        <v>95.614023529932808</v>
      </c>
      <c r="BF24" s="55">
        <f t="shared" si="29"/>
        <v>95.319995178980349</v>
      </c>
      <c r="BG24" s="56">
        <f t="shared" si="30"/>
        <v>100.30846450464077</v>
      </c>
      <c r="BH24" s="55">
        <f t="shared" si="11"/>
        <v>96.045327730291504</v>
      </c>
      <c r="BI24" s="55">
        <f t="shared" si="12"/>
        <v>96.584630124613653</v>
      </c>
      <c r="BJ24" s="55">
        <f t="shared" si="13"/>
        <v>105.96860375754821</v>
      </c>
      <c r="BK24" s="55">
        <f t="shared" si="14"/>
        <v>103.54873193170299</v>
      </c>
      <c r="BL24" s="55">
        <f t="shared" si="15"/>
        <v>105.66988389761919</v>
      </c>
      <c r="BM24" s="55">
        <f t="shared" si="16"/>
        <v>102.65982180553887</v>
      </c>
      <c r="BN24" s="55">
        <f t="shared" si="17"/>
        <v>105.04766457457889</v>
      </c>
      <c r="BO24" s="55">
        <f t="shared" si="18"/>
        <v>100.96856764885872</v>
      </c>
      <c r="BP24" s="72">
        <f t="shared" si="43"/>
        <v>106.66772460435855</v>
      </c>
      <c r="BQ24" s="260">
        <f t="shared" si="44"/>
        <v>101.80202085697304</v>
      </c>
      <c r="BR24" s="260">
        <f t="shared" si="45"/>
        <v>95.463893588085057</v>
      </c>
      <c r="BS24" s="260">
        <f t="shared" si="46"/>
        <v>93.595348185512123</v>
      </c>
      <c r="BT24" s="260">
        <f t="shared" si="32"/>
        <v>95.020804899696145</v>
      </c>
      <c r="BU24" s="260">
        <f t="shared" si="33"/>
        <v>98.70816386130646</v>
      </c>
      <c r="BV24" s="260">
        <f t="shared" si="34"/>
        <v>98.283050439588919</v>
      </c>
      <c r="BW24" s="260">
        <f t="shared" si="35"/>
        <v>105.54726595353382</v>
      </c>
      <c r="BX24" s="260">
        <f t="shared" si="36"/>
        <v>103.12196102433649</v>
      </c>
      <c r="BY24" s="260">
        <f t="shared" si="37"/>
        <v>105.38289231405248</v>
      </c>
      <c r="BZ24" s="260">
        <f t="shared" si="38"/>
        <v>102.46224335255864</v>
      </c>
      <c r="CA24" s="260">
        <f t="shared" si="39"/>
        <v>104.89878473817146</v>
      </c>
      <c r="CB24" s="260">
        <f t="shared" si="40"/>
        <v>101.01640966155033</v>
      </c>
    </row>
    <row r="25" spans="1:80" ht="17.45" customHeight="1" x14ac:dyDescent="0.2">
      <c r="B25" s="41" t="s">
        <v>35</v>
      </c>
      <c r="C25" s="181">
        <v>120</v>
      </c>
      <c r="D25" s="182">
        <f>+VLOOKUP($C25,$AR$7:$AW$234,3,0)</f>
        <v>86.245499205105801</v>
      </c>
      <c r="E25" s="182"/>
      <c r="F25" s="182">
        <f>+VLOOKUP($C25,$AR$7:$AW$234,4,0)</f>
        <v>86.2</v>
      </c>
      <c r="G25" s="182"/>
      <c r="H25" s="182">
        <f>+VLOOKUP($C25,$AR$7:$AW$234,5,0)</f>
        <v>153.86000000000001</v>
      </c>
      <c r="I25" s="182"/>
      <c r="J25" s="182">
        <f>+VLOOKUP($C25,$AR$7:$AW$234,6,0)</f>
        <v>182.32</v>
      </c>
      <c r="K25" s="182"/>
      <c r="L25" s="183">
        <f>+VLOOKUP($C25,$AR$7:$BV$234,7,0)</f>
        <v>524.37523228571422</v>
      </c>
      <c r="M25" s="183"/>
      <c r="N25" s="182">
        <f>+VLOOKUP($C25,$AR$7:$AZ$234,9,0)</f>
        <v>849.12190476190472</v>
      </c>
      <c r="O25" s="182"/>
      <c r="P25" s="184"/>
      <c r="Q25" s="184"/>
      <c r="R25" s="185"/>
      <c r="S25" s="185"/>
      <c r="T25" s="185"/>
      <c r="U25" s="185"/>
      <c r="V25" s="185"/>
      <c r="W25" s="185"/>
      <c r="X25" s="185"/>
      <c r="Y25" s="185"/>
      <c r="AQ25" s="248">
        <f t="shared" si="2"/>
        <v>2013</v>
      </c>
      <c r="AR25" s="60">
        <f t="shared" si="3"/>
        <v>19</v>
      </c>
      <c r="AS25" s="61">
        <v>41456</v>
      </c>
      <c r="AT25" s="180">
        <f>+IFERROR(VLOOKUP($AS25,'Salario Nominal'!$C$7:$D$250,2,0),"")</f>
        <v>55.763082485275802</v>
      </c>
      <c r="AU25" s="50">
        <f>+IFERROR(VLOOKUP($AS25,IPC!$C$7:$D$250,2,0),"")</f>
        <v>63.24</v>
      </c>
      <c r="AV25" s="50">
        <f>+IFERROR(VLOOKUP($AS25,'IPP-Industria'!$C$7:$G$234,2,0),"")</f>
        <v>92.26</v>
      </c>
      <c r="AW25" s="50">
        <f>+IFERROR(VLOOKUP($AS25,'IPP-Minería'!$C$7:$G$234,2,0),"")</f>
        <v>102.67</v>
      </c>
      <c r="AX25" s="50">
        <f t="shared" si="4"/>
        <v>410.01421658636377</v>
      </c>
      <c r="AY25" s="50">
        <f>+VLOOKUP(AS25,'Paridad Diesel'!$C$7:$G$234,2,0)</f>
        <v>0.81197000000000008</v>
      </c>
      <c r="AZ25" s="51">
        <f>+VLOOKUP(AS25,'Tipo de Cambio Observado'!$C$7:$D$258,2,0)</f>
        <v>504.96227272727282</v>
      </c>
      <c r="BA25" s="54">
        <f t="shared" si="24"/>
        <v>107.70374878988443</v>
      </c>
      <c r="BB25" s="55">
        <f t="shared" si="25"/>
        <v>102.51256281407035</v>
      </c>
      <c r="BC25" s="55">
        <f t="shared" si="26"/>
        <v>91.81013036122998</v>
      </c>
      <c r="BD25" s="55">
        <f t="shared" si="27"/>
        <v>86.313577133249268</v>
      </c>
      <c r="BE25" s="55">
        <f t="shared" si="28"/>
        <v>98.570250994689658</v>
      </c>
      <c r="BF25" s="55">
        <f t="shared" si="29"/>
        <v>97.863083042063408</v>
      </c>
      <c r="BG25" s="56">
        <f t="shared" si="30"/>
        <v>100.72260951795511</v>
      </c>
      <c r="BH25" s="55">
        <f t="shared" si="11"/>
        <v>95.627485992411351</v>
      </c>
      <c r="BI25" s="55">
        <f t="shared" si="12"/>
        <v>96.911852466580768</v>
      </c>
      <c r="BJ25" s="55">
        <f t="shared" si="13"/>
        <v>106.47950565540927</v>
      </c>
      <c r="BK25" s="55">
        <f t="shared" si="14"/>
        <v>104.29226777004257</v>
      </c>
      <c r="BL25" s="55">
        <f t="shared" si="15"/>
        <v>106.14592214279753</v>
      </c>
      <c r="BM25" s="55">
        <f t="shared" si="16"/>
        <v>103.36372854117282</v>
      </c>
      <c r="BN25" s="55">
        <f t="shared" si="17"/>
        <v>105.46785260847595</v>
      </c>
      <c r="BO25" s="55">
        <f t="shared" si="18"/>
        <v>101.66408078880735</v>
      </c>
      <c r="BP25" s="72">
        <f t="shared" si="43"/>
        <v>106.95877664941459</v>
      </c>
      <c r="BQ25" s="260">
        <f t="shared" si="44"/>
        <v>101.95601664235154</v>
      </c>
      <c r="BR25" s="260">
        <f t="shared" si="45"/>
        <v>94.274720536040078</v>
      </c>
      <c r="BS25" s="260">
        <f t="shared" si="46"/>
        <v>91.398346644248292</v>
      </c>
      <c r="BT25" s="260">
        <f t="shared" si="32"/>
        <v>95.739823346895562</v>
      </c>
      <c r="BU25" s="260">
        <f t="shared" si="33"/>
        <v>97.742456533818242</v>
      </c>
      <c r="BV25" s="260">
        <f t="shared" si="34"/>
        <v>97.769655276573147</v>
      </c>
      <c r="BW25" s="260">
        <f t="shared" si="35"/>
        <v>105.79823484836305</v>
      </c>
      <c r="BX25" s="260">
        <f t="shared" si="36"/>
        <v>103.39576642276207</v>
      </c>
      <c r="BY25" s="260">
        <f t="shared" si="37"/>
        <v>105.58246793572529</v>
      </c>
      <c r="BZ25" s="260">
        <f t="shared" si="38"/>
        <v>102.64795973328107</v>
      </c>
      <c r="CA25" s="260">
        <f t="shared" si="39"/>
        <v>105.03696656345744</v>
      </c>
      <c r="CB25" s="260">
        <f t="shared" si="40"/>
        <v>101.10594812686683</v>
      </c>
    </row>
    <row r="26" spans="1:80" ht="17.45" customHeight="1" thickBot="1" x14ac:dyDescent="0.25">
      <c r="B26" s="42" t="s">
        <v>36</v>
      </c>
      <c r="C26" s="186">
        <v>156</v>
      </c>
      <c r="D26" s="187">
        <f>+VLOOKUP($C26,$AR$7:$AW$234,3,0)</f>
        <v>111.00930730675999</v>
      </c>
      <c r="E26" s="188">
        <f>+D26/D25</f>
        <v>1.2871315990966883</v>
      </c>
      <c r="F26" s="187">
        <f>+VLOOKUP($C26,$AR$7:$AW$234,4,0)</f>
        <v>105.62</v>
      </c>
      <c r="G26" s="188">
        <f>+F26/F25</f>
        <v>1.2252900232018562</v>
      </c>
      <c r="H26" s="187">
        <f>+VLOOKUP($C26,$AR$7:$AW$234,5,0)</f>
        <v>177</v>
      </c>
      <c r="I26" s="188">
        <f>+H26/H25</f>
        <v>1.1503964643182112</v>
      </c>
      <c r="J26" s="187">
        <f>+VLOOKUP($C26,$AR$7:$AW$234,6,0)</f>
        <v>198</v>
      </c>
      <c r="K26" s="188">
        <f>+J26/J25</f>
        <v>1.0860026327336552</v>
      </c>
      <c r="L26" s="189">
        <f>+VLOOKUP($C26,$AR$7:$BV$234,7,0)</f>
        <v>612.00969983999994</v>
      </c>
      <c r="M26" s="190">
        <f>+L26/L25</f>
        <v>1.1671216757746039</v>
      </c>
      <c r="N26" s="187">
        <f>+VLOOKUP($C26,$AR$7:$AZ$234,9,0)</f>
        <v>982.29600000000005</v>
      </c>
      <c r="O26" s="188">
        <f>+N26/N25</f>
        <v>1.1568374275722373</v>
      </c>
      <c r="P26" s="191"/>
      <c r="Q26" s="192">
        <f>+($E$26*D$7+$G$26*D$8+$I$26*D$9+$K$26*D$10+$M$26*D$11)</f>
        <v>1.17582888959947</v>
      </c>
      <c r="R26" s="193"/>
      <c r="S26" s="218">
        <f>+($E$26*F$7+$G$26*F$8+$I$26*F$9+$K$26*F$10+$M$26*F$11)</f>
        <v>1.2662070429793466</v>
      </c>
      <c r="T26" s="218"/>
      <c r="U26" s="218">
        <f>+($E$26*H$7+$G$26*H$8+$I$26*H$9+$K$26*H$10+$M$26*H$11)</f>
        <v>1.2729323516885753</v>
      </c>
      <c r="V26" s="218"/>
      <c r="W26" s="218">
        <f>+($E$26*J$7+$G$26*J$8+$I$26*J$9+$K$26*J$10+$M$26*J$11)</f>
        <v>1.2710705604720047</v>
      </c>
      <c r="X26" s="218"/>
      <c r="Y26" s="218">
        <f>+($E$26*L$7+$G$26*L$8+$I$26*L$9+$K$26*L$10+$M$26*L$11)</f>
        <v>1.2651498847376523</v>
      </c>
      <c r="AQ26" s="248">
        <f t="shared" si="2"/>
        <v>2013</v>
      </c>
      <c r="AR26" s="60">
        <f t="shared" si="3"/>
        <v>20</v>
      </c>
      <c r="AS26" s="61">
        <v>41487</v>
      </c>
      <c r="AT26" s="180">
        <f>+IFERROR(VLOOKUP($AS26,'Salario Nominal'!$C$7:$D$250,2,0),"")</f>
        <v>56.361676942045897</v>
      </c>
      <c r="AU26" s="50">
        <f>+IFERROR(VLOOKUP($AS26,IPC!$C$7:$D$250,2,0),"")</f>
        <v>63.39</v>
      </c>
      <c r="AV26" s="50">
        <f>+IFERROR(VLOOKUP($AS26,'IPP-Industria'!$C$7:$G$234,2,0),"")</f>
        <v>94.44</v>
      </c>
      <c r="AW26" s="50">
        <f>+IFERROR(VLOOKUP($AS26,'IPP-Minería'!$C$7:$G$234,2,0),"")</f>
        <v>106.73</v>
      </c>
      <c r="AX26" s="50">
        <f t="shared" si="4"/>
        <v>428.31901028571428</v>
      </c>
      <c r="AY26" s="50">
        <f>+VLOOKUP(AS26,'Paridad Diesel'!$C$7:$G$234,2,0)</f>
        <v>0.83560000000000001</v>
      </c>
      <c r="AZ26" s="51">
        <f>+VLOOKUP(AS26,'Tipo de Cambio Observado'!$C$7:$D$258,2,0)</f>
        <v>512.58857142857141</v>
      </c>
      <c r="BA26" s="54">
        <f t="shared" si="24"/>
        <v>108.85990558978887</v>
      </c>
      <c r="BB26" s="55">
        <f t="shared" si="25"/>
        <v>102.75571405414168</v>
      </c>
      <c r="BC26" s="55">
        <f t="shared" si="26"/>
        <v>93.979500447805748</v>
      </c>
      <c r="BD26" s="55">
        <f t="shared" si="27"/>
        <v>89.726775956284158</v>
      </c>
      <c r="BE26" s="55">
        <f t="shared" si="28"/>
        <v>102.97084989190117</v>
      </c>
      <c r="BF26" s="55">
        <f t="shared" si="29"/>
        <v>100.71110039773413</v>
      </c>
      <c r="BG26" s="56">
        <f t="shared" si="30"/>
        <v>102.24379386705409</v>
      </c>
      <c r="BH26" s="55">
        <f t="shared" si="11"/>
        <v>97.73068869763128</v>
      </c>
      <c r="BI26" s="55">
        <f t="shared" si="12"/>
        <v>99.248379971602361</v>
      </c>
      <c r="BJ26" s="55">
        <f t="shared" si="13"/>
        <v>107.4482163219913</v>
      </c>
      <c r="BK26" s="55">
        <f t="shared" si="14"/>
        <v>105.49440639916261</v>
      </c>
      <c r="BL26" s="55">
        <f t="shared" si="15"/>
        <v>107.20888545279219</v>
      </c>
      <c r="BM26" s="55">
        <f t="shared" si="16"/>
        <v>104.73422449306736</v>
      </c>
      <c r="BN26" s="55">
        <f t="shared" si="17"/>
        <v>106.56773324850609</v>
      </c>
      <c r="BO26" s="55">
        <f t="shared" si="18"/>
        <v>103.22115853206694</v>
      </c>
      <c r="BP26" s="72">
        <f t="shared" si="43"/>
        <v>107.43152061421192</v>
      </c>
      <c r="BQ26" s="260">
        <f t="shared" si="44"/>
        <v>102.13162587129194</v>
      </c>
      <c r="BR26" s="260">
        <f t="shared" si="45"/>
        <v>93.390718811158663</v>
      </c>
      <c r="BS26" s="260">
        <f t="shared" si="46"/>
        <v>89.705758722152169</v>
      </c>
      <c r="BT26" s="260">
        <f t="shared" si="32"/>
        <v>96.528531764647596</v>
      </c>
      <c r="BU26" s="260">
        <f t="shared" si="33"/>
        <v>97.085027175992437</v>
      </c>
      <c r="BV26" s="260">
        <f t="shared" si="34"/>
        <v>97.482841249272894</v>
      </c>
      <c r="BW26" s="260">
        <f t="shared" si="35"/>
        <v>106.19763410298413</v>
      </c>
      <c r="BX26" s="260">
        <f t="shared" si="36"/>
        <v>103.77358872109886</v>
      </c>
      <c r="BY26" s="260">
        <f t="shared" si="37"/>
        <v>105.9448243472835</v>
      </c>
      <c r="BZ26" s="260">
        <f t="shared" si="38"/>
        <v>102.95377370650158</v>
      </c>
      <c r="CA26" s="260">
        <f t="shared" si="39"/>
        <v>105.34218068539667</v>
      </c>
      <c r="CB26" s="260">
        <f t="shared" si="40"/>
        <v>101.31597814950855</v>
      </c>
    </row>
    <row r="27" spans="1:80" x14ac:dyDescent="0.2">
      <c r="AQ27" s="248">
        <f t="shared" si="2"/>
        <v>2013</v>
      </c>
      <c r="AR27" s="60">
        <f t="shared" si="3"/>
        <v>21</v>
      </c>
      <c r="AS27" s="61">
        <v>41518</v>
      </c>
      <c r="AT27" s="180">
        <f>+IFERROR(VLOOKUP($AS27,'Salario Nominal'!$C$7:$D$250,2,0),"")</f>
        <v>56.649103781906298</v>
      </c>
      <c r="AU27" s="50">
        <f>+IFERROR(VLOOKUP($AS27,IPC!$C$7:$D$250,2,0),"")</f>
        <v>63.73</v>
      </c>
      <c r="AV27" s="50">
        <f>+IFERROR(VLOOKUP($AS27,'IPP-Industria'!$C$7:$G$234,2,0),"")</f>
        <v>94.26</v>
      </c>
      <c r="AW27" s="50">
        <f>+IFERROR(VLOOKUP($AS27,'IPP-Minería'!$C$7:$G$234,2,0),"")</f>
        <v>106.47</v>
      </c>
      <c r="AX27" s="50">
        <f t="shared" si="4"/>
        <v>430.18124489999985</v>
      </c>
      <c r="AY27" s="50">
        <f>+VLOOKUP(AS27,'Paridad Diesel'!$C$7:$G$234,2,0)</f>
        <v>0.85257000000000005</v>
      </c>
      <c r="AZ27" s="51">
        <f>+VLOOKUP(AS27,'Tipo de Cambio Observado'!$C$7:$D$258,2,0)</f>
        <v>504.56999999999982</v>
      </c>
      <c r="BA27" s="54">
        <f t="shared" si="24"/>
        <v>109.41505689735816</v>
      </c>
      <c r="BB27" s="55">
        <f t="shared" si="25"/>
        <v>103.30685686497002</v>
      </c>
      <c r="BC27" s="55">
        <f t="shared" si="26"/>
        <v>93.800378147079329</v>
      </c>
      <c r="BD27" s="55">
        <f t="shared" si="27"/>
        <v>89.508196721311478</v>
      </c>
      <c r="BE27" s="55">
        <f t="shared" si="28"/>
        <v>103.41854396180292</v>
      </c>
      <c r="BF27" s="55">
        <f t="shared" si="29"/>
        <v>102.75641798240329</v>
      </c>
      <c r="BG27" s="56">
        <f t="shared" si="30"/>
        <v>100.6443645977549</v>
      </c>
      <c r="BH27" s="55">
        <f t="shared" si="11"/>
        <v>97.822817299361077</v>
      </c>
      <c r="BI27" s="55">
        <f t="shared" si="12"/>
        <v>99.47279155624652</v>
      </c>
      <c r="BJ27" s="55">
        <f t="shared" si="13"/>
        <v>107.99713903525782</v>
      </c>
      <c r="BK27" s="55">
        <f t="shared" si="14"/>
        <v>106.02694941980612</v>
      </c>
      <c r="BL27" s="55">
        <f t="shared" si="15"/>
        <v>107.72856036662959</v>
      </c>
      <c r="BM27" s="55">
        <f t="shared" si="16"/>
        <v>105.21485023383435</v>
      </c>
      <c r="BN27" s="55">
        <f t="shared" si="17"/>
        <v>107.05727794760529</v>
      </c>
      <c r="BO27" s="55">
        <f t="shared" si="18"/>
        <v>103.64245714292721</v>
      </c>
      <c r="BP27" s="72">
        <f t="shared" si="43"/>
        <v>107.88263831100772</v>
      </c>
      <c r="BQ27" s="260">
        <f t="shared" si="44"/>
        <v>102.33425190468472</v>
      </c>
      <c r="BR27" s="260">
        <f t="shared" si="45"/>
        <v>92.951205758450271</v>
      </c>
      <c r="BS27" s="260">
        <f t="shared" si="46"/>
        <v>88.773994675634015</v>
      </c>
      <c r="BT27" s="260">
        <f t="shared" si="32"/>
        <v>97.402354743018989</v>
      </c>
      <c r="BU27" s="260">
        <f t="shared" si="33"/>
        <v>96.801912685458447</v>
      </c>
      <c r="BV27" s="260">
        <f t="shared" si="34"/>
        <v>97.476588052329575</v>
      </c>
      <c r="BW27" s="260">
        <f t="shared" si="35"/>
        <v>106.58919966307485</v>
      </c>
      <c r="BX27" s="260">
        <f t="shared" si="36"/>
        <v>104.1676547929866</v>
      </c>
      <c r="BY27" s="260">
        <f t="shared" si="37"/>
        <v>106.31520871672767</v>
      </c>
      <c r="BZ27" s="260">
        <f t="shared" si="38"/>
        <v>103.30669815281495</v>
      </c>
      <c r="CA27" s="260">
        <f t="shared" si="39"/>
        <v>105.67478316165727</v>
      </c>
      <c r="CB27" s="260">
        <f t="shared" si="40"/>
        <v>101.61357833541149</v>
      </c>
    </row>
    <row r="28" spans="1:80" x14ac:dyDescent="0.2">
      <c r="AQ28" s="248">
        <f t="shared" si="2"/>
        <v>2013</v>
      </c>
      <c r="AR28" s="60">
        <f t="shared" si="3"/>
        <v>22</v>
      </c>
      <c r="AS28" s="61">
        <v>41548</v>
      </c>
      <c r="AT28" s="180">
        <f>+IFERROR(VLOOKUP($AS28,'Salario Nominal'!$C$7:$D$250,2,0),"")</f>
        <v>56.649622264938102</v>
      </c>
      <c r="AU28" s="50">
        <f>+IFERROR(VLOOKUP($AS28,IPC!$C$7:$D$250,2,0),"")</f>
        <v>63.82</v>
      </c>
      <c r="AV28" s="50">
        <f>+IFERROR(VLOOKUP($AS28,'IPP-Industria'!$C$7:$G$234,2,0),"")</f>
        <v>94.49</v>
      </c>
      <c r="AW28" s="50">
        <f>+IFERROR(VLOOKUP($AS28,'IPP-Minería'!$C$7:$G$234,2,0),"")</f>
        <v>106.68</v>
      </c>
      <c r="AX28" s="50">
        <f t="shared" si="4"/>
        <v>412.93487907272714</v>
      </c>
      <c r="AY28" s="50">
        <f>+VLOOKUP(AS28,'Paridad Diesel'!$C$7:$G$234,2,0)</f>
        <v>0.82453999999999994</v>
      </c>
      <c r="AZ28" s="51">
        <f>+VLOOKUP(AS28,'Tipo de Cambio Observado'!$C$7:$D$258,2,0)</f>
        <v>500.80636363636353</v>
      </c>
      <c r="BA28" s="54">
        <f t="shared" si="24"/>
        <v>109.41605832274068</v>
      </c>
      <c r="BB28" s="55">
        <f t="shared" si="25"/>
        <v>103.45274760901282</v>
      </c>
      <c r="BC28" s="55">
        <f t="shared" si="26"/>
        <v>94.029256642451983</v>
      </c>
      <c r="BD28" s="55">
        <f t="shared" si="27"/>
        <v>89.68474148802018</v>
      </c>
      <c r="BE28" s="55">
        <f t="shared" si="28"/>
        <v>99.272398439108755</v>
      </c>
      <c r="BF28" s="55">
        <f t="shared" si="29"/>
        <v>99.378088465710491</v>
      </c>
      <c r="BG28" s="56">
        <f t="shared" si="30"/>
        <v>99.893648561535571</v>
      </c>
      <c r="BH28" s="55">
        <f t="shared" si="11"/>
        <v>97.959970755714821</v>
      </c>
      <c r="BI28" s="55">
        <f t="shared" si="12"/>
        <v>98.760284667858258</v>
      </c>
      <c r="BJ28" s="55">
        <f t="shared" si="13"/>
        <v>108.03073130165878</v>
      </c>
      <c r="BK28" s="55">
        <f t="shared" si="14"/>
        <v>105.57021463343577</v>
      </c>
      <c r="BL28" s="55">
        <f t="shared" si="15"/>
        <v>107.76280128383841</v>
      </c>
      <c r="BM28" s="55">
        <f t="shared" si="16"/>
        <v>104.70642220170305</v>
      </c>
      <c r="BN28" s="55">
        <f t="shared" si="17"/>
        <v>107.10159816514253</v>
      </c>
      <c r="BO28" s="55">
        <f t="shared" si="18"/>
        <v>102.98253511109253</v>
      </c>
      <c r="BP28" s="72">
        <f t="shared" si="43"/>
        <v>108.27624262968284</v>
      </c>
      <c r="BQ28" s="260">
        <f t="shared" si="44"/>
        <v>102.64224347544172</v>
      </c>
      <c r="BR28" s="260">
        <f t="shared" si="45"/>
        <v>93.18174279364446</v>
      </c>
      <c r="BS28" s="260">
        <f t="shared" si="46"/>
        <v>88.768390079865483</v>
      </c>
      <c r="BT28" s="260">
        <f t="shared" si="32"/>
        <v>98.426315470450348</v>
      </c>
      <c r="BU28" s="260">
        <f t="shared" si="33"/>
        <v>97.008281385370765</v>
      </c>
      <c r="BV28" s="260">
        <f t="shared" si="34"/>
        <v>97.850239927118764</v>
      </c>
      <c r="BW28" s="260">
        <f t="shared" si="35"/>
        <v>106.96333862977212</v>
      </c>
      <c r="BX28" s="260">
        <f t="shared" si="36"/>
        <v>104.60372232073786</v>
      </c>
      <c r="BY28" s="260">
        <f t="shared" si="37"/>
        <v>106.68782333280386</v>
      </c>
      <c r="BZ28" s="260">
        <f t="shared" si="38"/>
        <v>103.74541071155748</v>
      </c>
      <c r="CA28" s="260">
        <f t="shared" si="39"/>
        <v>106.04027674691837</v>
      </c>
      <c r="CB28" s="260">
        <f t="shared" si="40"/>
        <v>102.06408616815897</v>
      </c>
    </row>
    <row r="29" spans="1:80" x14ac:dyDescent="0.2">
      <c r="B29" s="39" t="s">
        <v>151</v>
      </c>
      <c r="AQ29" s="248">
        <f t="shared" si="2"/>
        <v>2013</v>
      </c>
      <c r="AR29" s="60">
        <f t="shared" si="3"/>
        <v>23</v>
      </c>
      <c r="AS29" s="61">
        <v>41579</v>
      </c>
      <c r="AT29" s="180">
        <f>+IFERROR(VLOOKUP($AS29,'Salario Nominal'!$C$7:$D$250,2,0),"")</f>
        <v>56.894505620266699</v>
      </c>
      <c r="AU29" s="50">
        <f>+IFERROR(VLOOKUP($AS29,IPC!$C$7:$D$250,2,0),"")</f>
        <v>64.06</v>
      </c>
      <c r="AV29" s="50">
        <f>+IFERROR(VLOOKUP($AS29,'IPP-Industria'!$C$7:$G$234,2,0),"")</f>
        <v>94.36</v>
      </c>
      <c r="AW29" s="50">
        <f>+IFERROR(VLOOKUP($AS29,'IPP-Minería'!$C$7:$G$234,2,0),"")</f>
        <v>105.28</v>
      </c>
      <c r="AX29" s="50">
        <f t="shared" si="4"/>
        <v>415.87251750000019</v>
      </c>
      <c r="AY29" s="50">
        <f>+VLOOKUP(AS29,'Paridad Diesel'!$C$7:$G$234,2,0)</f>
        <v>0.80091000000000001</v>
      </c>
      <c r="AZ29" s="51">
        <f>+VLOOKUP(AS29,'Tipo de Cambio Observado'!$C$7:$D$258,2,0)</f>
        <v>519.25000000000023</v>
      </c>
      <c r="BA29" s="54">
        <f t="shared" si="24"/>
        <v>109.88903890791725</v>
      </c>
      <c r="BB29" s="55">
        <f t="shared" si="25"/>
        <v>103.84178959312693</v>
      </c>
      <c r="BC29" s="55">
        <f t="shared" si="26"/>
        <v>93.899890536371771</v>
      </c>
      <c r="BD29" s="55">
        <f t="shared" si="27"/>
        <v>88.50777637662884</v>
      </c>
      <c r="BE29" s="55">
        <f t="shared" si="28"/>
        <v>99.978627017031627</v>
      </c>
      <c r="BF29" s="55">
        <f t="shared" si="29"/>
        <v>96.530071110039771</v>
      </c>
      <c r="BG29" s="56">
        <f t="shared" si="30"/>
        <v>103.57251980376216</v>
      </c>
      <c r="BH29" s="55">
        <f t="shared" si="11"/>
        <v>97.705401991537428</v>
      </c>
      <c r="BI29" s="55">
        <f t="shared" si="12"/>
        <v>98.748063694061983</v>
      </c>
      <c r="BJ29" s="55">
        <f t="shared" si="13"/>
        <v>108.48138940194924</v>
      </c>
      <c r="BK29" s="55">
        <f t="shared" si="14"/>
        <v>106.03214576008139</v>
      </c>
      <c r="BL29" s="55">
        <f t="shared" si="15"/>
        <v>108.19419859542698</v>
      </c>
      <c r="BM29" s="55">
        <f t="shared" si="16"/>
        <v>105.13496224372597</v>
      </c>
      <c r="BN29" s="55">
        <f t="shared" si="17"/>
        <v>107.50786969060505</v>
      </c>
      <c r="BO29" s="55">
        <f t="shared" si="18"/>
        <v>103.37365974790529</v>
      </c>
      <c r="BP29" s="72">
        <f t="shared" si="43"/>
        <v>108.73341482946313</v>
      </c>
      <c r="BQ29" s="260">
        <f t="shared" si="44"/>
        <v>103.01777705732967</v>
      </c>
      <c r="BR29" s="260">
        <f t="shared" si="45"/>
        <v>93.34427969615551</v>
      </c>
      <c r="BS29" s="260">
        <f t="shared" si="46"/>
        <v>88.547008547008545</v>
      </c>
      <c r="BT29" s="260">
        <f t="shared" si="32"/>
        <v>99.970782305744493</v>
      </c>
      <c r="BU29" s="260">
        <f t="shared" si="33"/>
        <v>97.148615411157905</v>
      </c>
      <c r="BV29" s="260">
        <f t="shared" si="34"/>
        <v>98.287667080160602</v>
      </c>
      <c r="BW29" s="260">
        <f t="shared" si="35"/>
        <v>107.40093091230244</v>
      </c>
      <c r="BX29" s="260">
        <f t="shared" si="36"/>
        <v>105.16078598570523</v>
      </c>
      <c r="BY29" s="260">
        <f t="shared" si="37"/>
        <v>107.11837528985065</v>
      </c>
      <c r="BZ29" s="260">
        <f t="shared" si="38"/>
        <v>104.3023349198404</v>
      </c>
      <c r="CA29" s="260">
        <f t="shared" si="39"/>
        <v>106.45833270581896</v>
      </c>
      <c r="CB29" s="260">
        <f t="shared" si="40"/>
        <v>102.64207649527634</v>
      </c>
    </row>
    <row r="30" spans="1:80" ht="13.5" thickBot="1" x14ac:dyDescent="0.25">
      <c r="B30" s="37" t="s">
        <v>31</v>
      </c>
      <c r="C30" s="38"/>
      <c r="D30" s="275" t="str">
        <f>+D22</f>
        <v>Residencial</v>
      </c>
      <c r="E30" s="275"/>
      <c r="F30" s="275" t="str">
        <f t="shared" ref="F30" si="47">+F22</f>
        <v>Comercial + Otros</v>
      </c>
      <c r="G30" s="275"/>
      <c r="H30" s="275" t="str">
        <f t="shared" ref="H30" si="48">+H22</f>
        <v>Industrial</v>
      </c>
      <c r="I30" s="275"/>
      <c r="J30" s="275" t="str">
        <f t="shared" ref="J30" si="49">+J22</f>
        <v>Minería</v>
      </c>
      <c r="K30" s="275"/>
      <c r="L30" s="275" t="str">
        <f t="shared" ref="L30" si="50">+L22</f>
        <v>Precio Combustible</v>
      </c>
      <c r="M30" s="275"/>
      <c r="N30" s="275" t="str">
        <f t="shared" ref="N30" si="51">+N22</f>
        <v>Todos</v>
      </c>
      <c r="O30" s="275"/>
      <c r="P30" s="279" t="str">
        <f t="shared" ref="P30" si="52">+P22</f>
        <v>SEN CD</v>
      </c>
      <c r="Q30" s="279"/>
      <c r="R30" s="280" t="str">
        <f t="shared" ref="R30" si="53">+R22</f>
        <v>SSMM CD</v>
      </c>
      <c r="S30" s="280"/>
      <c r="T30" s="280" t="str">
        <f t="shared" ref="T30" si="54">+T22</f>
        <v>SMM-10 CD</v>
      </c>
      <c r="U30" s="280"/>
      <c r="V30" s="280" t="str">
        <f t="shared" ref="V30" si="55">+V22</f>
        <v>SMM-11 CD</v>
      </c>
      <c r="W30" s="280"/>
      <c r="X30" s="280" t="str">
        <f t="shared" ref="X30" si="56">+X22</f>
        <v>SMM-12 CD</v>
      </c>
      <c r="Y30" s="280"/>
      <c r="AQ30" s="248">
        <f t="shared" si="2"/>
        <v>2013</v>
      </c>
      <c r="AR30" s="60">
        <f t="shared" si="3"/>
        <v>24</v>
      </c>
      <c r="AS30" s="61">
        <v>41609</v>
      </c>
      <c r="AT30" s="180">
        <f>+IFERROR(VLOOKUP($AS30,'Salario Nominal'!$C$7:$D$250,2,0),"")</f>
        <v>57.567299346251403</v>
      </c>
      <c r="AU30" s="50">
        <f>+IFERROR(VLOOKUP($AS30,IPC!$C$7:$D$250,2,0),"")</f>
        <v>64.44</v>
      </c>
      <c r="AV30" s="50">
        <f>+IFERROR(VLOOKUP($AS30,'IPP-Industria'!$C$7:$G$234,2,0),"")</f>
        <v>95.97</v>
      </c>
      <c r="AW30" s="50">
        <f>+IFERROR(VLOOKUP($AS30,'IPP-Minería'!$C$7:$G$234,2,0),"")</f>
        <v>107.47</v>
      </c>
      <c r="AX30" s="50">
        <f t="shared" si="4"/>
        <v>433.56701444999999</v>
      </c>
      <c r="AY30" s="50">
        <f>+VLOOKUP(AS30,'Paridad Diesel'!$C$7:$G$234,2,0)</f>
        <v>0.81889999999999996</v>
      </c>
      <c r="AZ30" s="51">
        <f>+VLOOKUP(AS30,'Tipo de Cambio Observado'!$C$7:$D$258,2,0)</f>
        <v>529.45050000000003</v>
      </c>
      <c r="BA30" s="54">
        <f t="shared" si="24"/>
        <v>111.18850807678899</v>
      </c>
      <c r="BB30" s="55">
        <f t="shared" si="25"/>
        <v>104.45777273464094</v>
      </c>
      <c r="BC30" s="55">
        <f t="shared" si="26"/>
        <v>95.502040003980511</v>
      </c>
      <c r="BD30" s="55">
        <f t="shared" si="27"/>
        <v>90.348886086590994</v>
      </c>
      <c r="BE30" s="55">
        <f t="shared" si="28"/>
        <v>104.23250635835655</v>
      </c>
      <c r="BF30" s="55">
        <f t="shared" si="29"/>
        <v>98.698324695673136</v>
      </c>
      <c r="BG30" s="56">
        <f t="shared" si="30"/>
        <v>105.60716879414878</v>
      </c>
      <c r="BH30" s="55">
        <f t="shared" si="11"/>
        <v>99.203160274681693</v>
      </c>
      <c r="BI30" s="55">
        <f t="shared" si="12"/>
        <v>100.67269308310229</v>
      </c>
      <c r="BJ30" s="55">
        <f t="shared" si="13"/>
        <v>109.63719883388008</v>
      </c>
      <c r="BK30" s="55">
        <f t="shared" si="14"/>
        <v>107.42711304999048</v>
      </c>
      <c r="BL30" s="55">
        <f t="shared" si="15"/>
        <v>109.40226414413422</v>
      </c>
      <c r="BM30" s="55">
        <f t="shared" si="16"/>
        <v>106.63203344778606</v>
      </c>
      <c r="BN30" s="55">
        <f t="shared" si="17"/>
        <v>108.72488034758706</v>
      </c>
      <c r="BO30" s="55">
        <f t="shared" si="18"/>
        <v>104.99824520537567</v>
      </c>
      <c r="BP30" s="72">
        <f t="shared" si="43"/>
        <v>109.41205276407975</v>
      </c>
      <c r="BQ30" s="260">
        <f t="shared" si="44"/>
        <v>103.38790727832712</v>
      </c>
      <c r="BR30" s="260">
        <f t="shared" si="45"/>
        <v>93.83686602315322</v>
      </c>
      <c r="BS30" s="260">
        <f t="shared" si="46"/>
        <v>89.014992293680805</v>
      </c>
      <c r="BT30" s="260">
        <f t="shared" si="32"/>
        <v>101.40719611048178</v>
      </c>
      <c r="BU30" s="260">
        <f t="shared" si="33"/>
        <v>97.674920835222949</v>
      </c>
      <c r="BV30" s="260">
        <f t="shared" si="34"/>
        <v>98.969010906575377</v>
      </c>
      <c r="BW30" s="260">
        <f t="shared" si="35"/>
        <v>108.01236342502442</v>
      </c>
      <c r="BX30" s="260">
        <f t="shared" si="36"/>
        <v>105.80718283875314</v>
      </c>
      <c r="BY30" s="260">
        <f t="shared" si="37"/>
        <v>107.7404386642698</v>
      </c>
      <c r="BZ30" s="260">
        <f t="shared" si="38"/>
        <v>104.96437019354825</v>
      </c>
      <c r="CA30" s="260">
        <f t="shared" si="39"/>
        <v>107.07120200132033</v>
      </c>
      <c r="CB30" s="260">
        <f t="shared" si="40"/>
        <v>103.31368942136248</v>
      </c>
    </row>
    <row r="31" spans="1:80" x14ac:dyDescent="0.2">
      <c r="B31" s="33" t="s">
        <v>34</v>
      </c>
      <c r="D31" s="272" t="s">
        <v>55</v>
      </c>
      <c r="E31" s="272"/>
      <c r="F31" s="272" t="s">
        <v>59</v>
      </c>
      <c r="G31" s="272"/>
      <c r="H31" s="272" t="s">
        <v>56</v>
      </c>
      <c r="I31" s="272"/>
      <c r="J31" s="272" t="s">
        <v>60</v>
      </c>
      <c r="K31" s="272"/>
      <c r="L31" s="272" t="s">
        <v>79</v>
      </c>
      <c r="M31" s="272"/>
      <c r="N31" s="272" t="s">
        <v>72</v>
      </c>
      <c r="O31" s="272"/>
      <c r="P31" s="277" t="s">
        <v>39</v>
      </c>
      <c r="Q31" s="277"/>
      <c r="R31" s="278" t="s">
        <v>39</v>
      </c>
      <c r="S31" s="278"/>
      <c r="T31" s="278" t="s">
        <v>39</v>
      </c>
      <c r="U31" s="278"/>
      <c r="V31" s="278" t="s">
        <v>39</v>
      </c>
      <c r="W31" s="278"/>
      <c r="X31" s="278" t="s">
        <v>39</v>
      </c>
      <c r="Y31" s="278"/>
      <c r="AQ31" s="248">
        <f t="shared" si="2"/>
        <v>2014</v>
      </c>
      <c r="AR31" s="60">
        <f t="shared" si="3"/>
        <v>25</v>
      </c>
      <c r="AS31" s="61">
        <v>41640</v>
      </c>
      <c r="AT31" s="180">
        <f>+IFERROR(VLOOKUP($AS31,'Salario Nominal'!$C$7:$D$250,2,0),"")</f>
        <v>58.060331608673998</v>
      </c>
      <c r="AU31" s="50">
        <f>+IFERROR(VLOOKUP($AS31,IPC!$C$7:$D$250,2,0),"")</f>
        <v>64.56</v>
      </c>
      <c r="AV31" s="50">
        <f>+IFERROR(VLOOKUP($AS31,'IPP-Industria'!$C$7:$G$234,2,0),"")</f>
        <v>96.72</v>
      </c>
      <c r="AW31" s="50">
        <f>+IFERROR(VLOOKUP($AS31,'IPP-Minería'!$C$7:$G$234,2,0),"")</f>
        <v>108.75</v>
      </c>
      <c r="AX31" s="50">
        <f t="shared" si="4"/>
        <v>438.78536040909086</v>
      </c>
      <c r="AY31" s="50">
        <f>+VLOOKUP(AS31,'Paridad Diesel'!$C$7:$G$234,2,0)</f>
        <v>0.8170599999999999</v>
      </c>
      <c r="AZ31" s="51">
        <f>+VLOOKUP(AS31,'Tipo de Cambio Observado'!$C$7:$D$258,2,0)</f>
        <v>537.02954545454543</v>
      </c>
      <c r="BA31" s="54">
        <f t="shared" si="24"/>
        <v>112.14077650548091</v>
      </c>
      <c r="BB31" s="55">
        <f t="shared" si="25"/>
        <v>104.65229372669802</v>
      </c>
      <c r="BC31" s="55">
        <f t="shared" si="26"/>
        <v>96.248382923674001</v>
      </c>
      <c r="BD31" s="55">
        <f t="shared" si="27"/>
        <v>91.424968474148798</v>
      </c>
      <c r="BE31" s="55">
        <f t="shared" si="28"/>
        <v>105.48703278733554</v>
      </c>
      <c r="BF31" s="55">
        <f t="shared" si="29"/>
        <v>98.476557791972994</v>
      </c>
      <c r="BG31" s="56">
        <f t="shared" si="30"/>
        <v>107.11892774539484</v>
      </c>
      <c r="BH31" s="55">
        <f t="shared" si="11"/>
        <v>100.0655288701041</v>
      </c>
      <c r="BI31" s="55">
        <f t="shared" si="12"/>
        <v>101.52413890819253</v>
      </c>
      <c r="BJ31" s="55">
        <f t="shared" si="13"/>
        <v>110.42623637014502</v>
      </c>
      <c r="BK31" s="55">
        <f t="shared" si="14"/>
        <v>108.10772846039282</v>
      </c>
      <c r="BL31" s="55">
        <f t="shared" si="15"/>
        <v>110.22749315097134</v>
      </c>
      <c r="BM31" s="55">
        <f t="shared" si="16"/>
        <v>107.34614623147037</v>
      </c>
      <c r="BN31" s="55">
        <f t="shared" si="17"/>
        <v>109.53782173204453</v>
      </c>
      <c r="BO31" s="55">
        <f t="shared" si="18"/>
        <v>105.6898513683977</v>
      </c>
      <c r="BP31" s="72">
        <f t="shared" si="43"/>
        <v>110.15155738334583</v>
      </c>
      <c r="BQ31" s="260">
        <f t="shared" si="44"/>
        <v>103.74452909709839</v>
      </c>
      <c r="BR31" s="260">
        <f t="shared" si="45"/>
        <v>94.576574783560545</v>
      </c>
      <c r="BS31" s="260">
        <f t="shared" si="46"/>
        <v>89.866890850497398</v>
      </c>
      <c r="BT31" s="260">
        <f t="shared" si="32"/>
        <v>102.55999307592276</v>
      </c>
      <c r="BU31" s="260">
        <f t="shared" si="33"/>
        <v>98.414594648171729</v>
      </c>
      <c r="BV31" s="260">
        <f t="shared" si="34"/>
        <v>99.737725313510666</v>
      </c>
      <c r="BW31" s="260">
        <f t="shared" si="35"/>
        <v>108.67015187748036</v>
      </c>
      <c r="BX31" s="260">
        <f t="shared" si="36"/>
        <v>106.44309295381156</v>
      </c>
      <c r="BY31" s="260">
        <f t="shared" si="37"/>
        <v>108.42070049896546</v>
      </c>
      <c r="BZ31" s="260">
        <f t="shared" si="38"/>
        <v>105.62810647526453</v>
      </c>
      <c r="CA31" s="260">
        <f t="shared" si="39"/>
        <v>107.74953018858177</v>
      </c>
      <c r="CB31" s="260">
        <f t="shared" si="40"/>
        <v>103.98465118462757</v>
      </c>
    </row>
    <row r="32" spans="1:80" x14ac:dyDescent="0.2">
      <c r="B32" s="39" t="s">
        <v>33</v>
      </c>
      <c r="C32" s="39"/>
      <c r="D32" s="40" t="s">
        <v>34</v>
      </c>
      <c r="E32" s="40" t="s">
        <v>38</v>
      </c>
      <c r="F32" s="40" t="s">
        <v>34</v>
      </c>
      <c r="G32" s="40" t="s">
        <v>38</v>
      </c>
      <c r="H32" s="40" t="s">
        <v>34</v>
      </c>
      <c r="I32" s="40" t="s">
        <v>38</v>
      </c>
      <c r="J32" s="40" t="s">
        <v>34</v>
      </c>
      <c r="K32" s="40" t="s">
        <v>38</v>
      </c>
      <c r="L32" s="40" t="s">
        <v>34</v>
      </c>
      <c r="M32" s="40" t="s">
        <v>38</v>
      </c>
      <c r="N32" s="40" t="s">
        <v>72</v>
      </c>
      <c r="O32" s="40" t="s">
        <v>38</v>
      </c>
      <c r="P32" s="44"/>
      <c r="Q32" s="44" t="s">
        <v>38</v>
      </c>
      <c r="R32" s="73"/>
      <c r="S32" s="73" t="s">
        <v>38</v>
      </c>
      <c r="T32" s="73"/>
      <c r="U32" s="73" t="s">
        <v>38</v>
      </c>
      <c r="V32" s="73"/>
      <c r="W32" s="73" t="s">
        <v>38</v>
      </c>
      <c r="X32" s="73"/>
      <c r="Y32" s="73" t="s">
        <v>38</v>
      </c>
      <c r="AQ32" s="248">
        <f t="shared" si="2"/>
        <v>2014</v>
      </c>
      <c r="AR32" s="60">
        <f t="shared" si="3"/>
        <v>26</v>
      </c>
      <c r="AS32" s="61">
        <v>41671</v>
      </c>
      <c r="AT32" s="180">
        <f>+IFERROR(VLOOKUP($AS32,'Salario Nominal'!$C$7:$D$250,2,0),"")</f>
        <v>58.195742302907</v>
      </c>
      <c r="AU32" s="50">
        <f>+IFERROR(VLOOKUP($AS32,IPC!$C$7:$D$250,2,0),"")</f>
        <v>64.87</v>
      </c>
      <c r="AV32" s="50">
        <f>+IFERROR(VLOOKUP($AS32,'IPP-Industria'!$C$7:$G$234,2,0),"")</f>
        <v>96.47</v>
      </c>
      <c r="AW32" s="50">
        <f>+IFERROR(VLOOKUP($AS32,'IPP-Minería'!$C$7:$G$234,2,0),"")</f>
        <v>107.16</v>
      </c>
      <c r="AX32" s="50">
        <f t="shared" si="4"/>
        <v>449.15959035999998</v>
      </c>
      <c r="AY32" s="50">
        <f>+VLOOKUP(AS32,'Paridad Diesel'!$C$7:$G$234,2,0)</f>
        <v>0.81015999999999999</v>
      </c>
      <c r="AZ32" s="51">
        <f>+VLOOKUP(AS32,'Tipo de Cambio Observado'!$C$7:$D$258,2,0)</f>
        <v>554.4085</v>
      </c>
      <c r="BA32" s="54">
        <f t="shared" si="24"/>
        <v>112.4023158384076</v>
      </c>
      <c r="BB32" s="55">
        <f t="shared" si="25"/>
        <v>105.15480628951208</v>
      </c>
      <c r="BC32" s="55">
        <f t="shared" si="26"/>
        <v>95.999601950442838</v>
      </c>
      <c r="BD32" s="55">
        <f t="shared" si="27"/>
        <v>90.088272383354351</v>
      </c>
      <c r="BE32" s="55">
        <f t="shared" si="28"/>
        <v>107.98106935672934</v>
      </c>
      <c r="BF32" s="55">
        <f t="shared" si="29"/>
        <v>97.644931903097515</v>
      </c>
      <c r="BG32" s="56">
        <f t="shared" si="30"/>
        <v>110.58543157558796</v>
      </c>
      <c r="BH32" s="55">
        <f t="shared" si="11"/>
        <v>99.674179282997898</v>
      </c>
      <c r="BI32" s="55">
        <f t="shared" si="12"/>
        <v>101.79394788453513</v>
      </c>
      <c r="BJ32" s="55">
        <f t="shared" si="13"/>
        <v>110.73547169465142</v>
      </c>
      <c r="BK32" s="55">
        <f t="shared" si="14"/>
        <v>108.74107629436877</v>
      </c>
      <c r="BL32" s="55">
        <f t="shared" si="15"/>
        <v>110.50209897634933</v>
      </c>
      <c r="BM32" s="55">
        <f t="shared" si="16"/>
        <v>107.96233752066566</v>
      </c>
      <c r="BN32" s="55">
        <f t="shared" si="17"/>
        <v>109.79272342195421</v>
      </c>
      <c r="BO32" s="55">
        <f t="shared" si="18"/>
        <v>106.3669798805859</v>
      </c>
      <c r="BP32" s="72">
        <f t="shared" si="43"/>
        <v>110.74195909144895</v>
      </c>
      <c r="BQ32" s="260">
        <f t="shared" si="44"/>
        <v>104.14437780299346</v>
      </c>
      <c r="BR32" s="260">
        <f t="shared" si="45"/>
        <v>94.913258367333398</v>
      </c>
      <c r="BS32" s="260">
        <f t="shared" si="46"/>
        <v>89.927140255009093</v>
      </c>
      <c r="BT32" s="260">
        <f t="shared" si="32"/>
        <v>103.39502965339413</v>
      </c>
      <c r="BU32" s="260">
        <f t="shared" si="33"/>
        <v>98.738509745732856</v>
      </c>
      <c r="BV32" s="260">
        <f t="shared" si="34"/>
        <v>100.16198663233278</v>
      </c>
      <c r="BW32" s="260">
        <f t="shared" si="35"/>
        <v>109.21802777292372</v>
      </c>
      <c r="BX32" s="260">
        <f t="shared" si="36"/>
        <v>106.98420460301257</v>
      </c>
      <c r="BY32" s="260">
        <f t="shared" si="37"/>
        <v>108.96956941955831</v>
      </c>
      <c r="BZ32" s="260">
        <f t="shared" si="38"/>
        <v>106.16612531319758</v>
      </c>
      <c r="CA32" s="260">
        <f t="shared" si="39"/>
        <v>108.28702855082311</v>
      </c>
      <c r="CB32" s="260">
        <f t="shared" si="40"/>
        <v>104.50895474271404</v>
      </c>
    </row>
    <row r="33" spans="2:80" ht="18" customHeight="1" x14ac:dyDescent="0.2">
      <c r="B33" s="41" t="s">
        <v>35</v>
      </c>
      <c r="C33" s="181">
        <v>120</v>
      </c>
      <c r="D33" s="182">
        <f>+VLOOKUP($C33,$AR$7:$AW$234,3,0)</f>
        <v>86.245499205105801</v>
      </c>
      <c r="E33" s="182"/>
      <c r="F33" s="182">
        <f>+VLOOKUP($C33,$AR$7:$AW$234,4,0)</f>
        <v>86.2</v>
      </c>
      <c r="G33" s="182"/>
      <c r="H33" s="182">
        <f>+VLOOKUP($C33,$AR$7:$AW$234,5,0)</f>
        <v>153.86000000000001</v>
      </c>
      <c r="I33" s="182"/>
      <c r="J33" s="182">
        <f>+VLOOKUP($C33,$AR$7:$AW$234,6,0)</f>
        <v>182.32</v>
      </c>
      <c r="K33" s="182"/>
      <c r="L33" s="183">
        <f>+VLOOKUP($C33,$AR$7:$BV$234,7,0)</f>
        <v>524.37523228571422</v>
      </c>
      <c r="M33" s="183"/>
      <c r="N33" s="182">
        <f>+VLOOKUP($C33,$AR$7:$AZ$234,9,0)</f>
        <v>849.12190476190472</v>
      </c>
      <c r="O33" s="182"/>
      <c r="P33" s="184"/>
      <c r="Q33" s="184"/>
      <c r="R33" s="185"/>
      <c r="S33" s="185"/>
      <c r="T33" s="185"/>
      <c r="U33" s="185"/>
      <c r="V33" s="185"/>
      <c r="W33" s="185"/>
      <c r="X33" s="185"/>
      <c r="Y33" s="185"/>
      <c r="AQ33" s="248">
        <f t="shared" si="2"/>
        <v>2014</v>
      </c>
      <c r="AR33" s="60">
        <f t="shared" si="3"/>
        <v>27</v>
      </c>
      <c r="AS33" s="61">
        <v>41699</v>
      </c>
      <c r="AT33" s="180">
        <f>+IFERROR(VLOOKUP($AS33,'Salario Nominal'!$C$7:$D$250,2,0),"")</f>
        <v>58.666982369817198</v>
      </c>
      <c r="AU33" s="50">
        <f>+IFERROR(VLOOKUP($AS33,IPC!$C$7:$D$250,2,0),"")</f>
        <v>65.41</v>
      </c>
      <c r="AV33" s="50">
        <f>+IFERROR(VLOOKUP($AS33,'IPP-Industria'!$C$7:$G$234,2,0),"")</f>
        <v>93.65</v>
      </c>
      <c r="AW33" s="50">
        <f>+IFERROR(VLOOKUP($AS33,'IPP-Minería'!$C$7:$G$234,2,0),"")</f>
        <v>100.71</v>
      </c>
      <c r="AX33" s="50">
        <f t="shared" si="4"/>
        <v>464.34753873333329</v>
      </c>
      <c r="AY33" s="50">
        <f>+VLOOKUP(AS33,'Paridad Diesel'!$C$7:$G$234,2,0)</f>
        <v>0.82353999999999994</v>
      </c>
      <c r="AZ33" s="51">
        <f>+VLOOKUP(AS33,'Tipo de Cambio Observado'!$C$7:$D$258,2,0)</f>
        <v>563.84333333333336</v>
      </c>
      <c r="BA33" s="54">
        <f t="shared" si="24"/>
        <v>113.3124936751444</v>
      </c>
      <c r="BB33" s="55">
        <f t="shared" si="25"/>
        <v>106.03015075376885</v>
      </c>
      <c r="BC33" s="55">
        <f t="shared" si="26"/>
        <v>93.19335257239527</v>
      </c>
      <c r="BD33" s="55">
        <f t="shared" si="27"/>
        <v>84.665825977301381</v>
      </c>
      <c r="BE33" s="55">
        <f t="shared" si="28"/>
        <v>111.63235709918378</v>
      </c>
      <c r="BF33" s="55">
        <f t="shared" si="29"/>
        <v>99.257562974569112</v>
      </c>
      <c r="BG33" s="56">
        <f t="shared" si="30"/>
        <v>112.46735639458048</v>
      </c>
      <c r="BH33" s="55">
        <f t="shared" si="11"/>
        <v>97.430559402188692</v>
      </c>
      <c r="BI33" s="55">
        <f t="shared" si="12"/>
        <v>101.05937869685565</v>
      </c>
      <c r="BJ33" s="55">
        <f t="shared" si="13"/>
        <v>111.61102005771708</v>
      </c>
      <c r="BK33" s="55">
        <f t="shared" si="14"/>
        <v>109.94190727722061</v>
      </c>
      <c r="BL33" s="55">
        <f t="shared" si="15"/>
        <v>111.23046693690827</v>
      </c>
      <c r="BM33" s="55">
        <f t="shared" si="16"/>
        <v>108.94804713352093</v>
      </c>
      <c r="BN33" s="55">
        <f t="shared" si="17"/>
        <v>110.36851757561104</v>
      </c>
      <c r="BO33" s="55">
        <f t="shared" si="18"/>
        <v>107.18848032867584</v>
      </c>
      <c r="BP33" s="72">
        <f t="shared" si="43"/>
        <v>111.39153188774664</v>
      </c>
      <c r="BQ33" s="260">
        <f t="shared" si="44"/>
        <v>104.59826011779326</v>
      </c>
      <c r="BR33" s="260">
        <f t="shared" si="45"/>
        <v>94.812087438219393</v>
      </c>
      <c r="BS33" s="260">
        <f t="shared" si="46"/>
        <v>89.12007846434075</v>
      </c>
      <c r="BT33" s="260">
        <f t="shared" si="32"/>
        <v>104.76399850962427</v>
      </c>
      <c r="BU33" s="260">
        <f t="shared" si="33"/>
        <v>98.673133429537458</v>
      </c>
      <c r="BV33" s="260">
        <f t="shared" si="34"/>
        <v>100.4264178224343</v>
      </c>
      <c r="BW33" s="260">
        <f t="shared" si="35"/>
        <v>109.82034127666692</v>
      </c>
      <c r="BX33" s="260">
        <f t="shared" si="36"/>
        <v>107.63669757924829</v>
      </c>
      <c r="BY33" s="260">
        <f t="shared" si="37"/>
        <v>109.55322051460477</v>
      </c>
      <c r="BZ33" s="260">
        <f t="shared" si="38"/>
        <v>106.78832479647868</v>
      </c>
      <c r="CA33" s="260">
        <f t="shared" si="39"/>
        <v>108.83890182215741</v>
      </c>
      <c r="CB33" s="260">
        <f t="shared" si="40"/>
        <v>105.09995860700548</v>
      </c>
    </row>
    <row r="34" spans="2:80" ht="18" customHeight="1" thickBot="1" x14ac:dyDescent="0.25">
      <c r="B34" s="42" t="s">
        <v>36</v>
      </c>
      <c r="C34" s="186">
        <v>156</v>
      </c>
      <c r="D34" s="187">
        <f>+VLOOKUP($C34,$AR$7:$AW$234,3,0)</f>
        <v>111.00930730675999</v>
      </c>
      <c r="E34" s="188">
        <f>+D34/D33</f>
        <v>1.2871315990966883</v>
      </c>
      <c r="F34" s="187">
        <f>+VLOOKUP($C34,$AR$7:$AW$234,4,0)</f>
        <v>105.62</v>
      </c>
      <c r="G34" s="188">
        <f>+F34/F33</f>
        <v>1.2252900232018562</v>
      </c>
      <c r="H34" s="187">
        <f>+VLOOKUP($C34,$AR$7:$AW$234,5,0)</f>
        <v>177</v>
      </c>
      <c r="I34" s="188">
        <f>+H34/H33</f>
        <v>1.1503964643182112</v>
      </c>
      <c r="J34" s="187">
        <f>+VLOOKUP($C34,$AR$7:$AW$234,6,0)</f>
        <v>198</v>
      </c>
      <c r="K34" s="188">
        <f>+J34/J33</f>
        <v>1.0860026327336552</v>
      </c>
      <c r="L34" s="189">
        <f>+VLOOKUP($C34,$AR$7:$BV$234,7,0)</f>
        <v>612.00969983999994</v>
      </c>
      <c r="M34" s="190">
        <f>+L34/L33</f>
        <v>1.1671216757746039</v>
      </c>
      <c r="N34" s="187">
        <f>+VLOOKUP($C34,$AR$7:$AZ$234,9,0)</f>
        <v>982.29600000000005</v>
      </c>
      <c r="O34" s="188">
        <f>+N34/N33</f>
        <v>1.1568374275722373</v>
      </c>
      <c r="P34" s="191"/>
      <c r="Q34" s="192">
        <f>+($E$34*E$7+$G$34*E$8+$I$34*E$9+$K$34*E$10+$M$34*E$11)</f>
        <v>1.1780015392238701</v>
      </c>
      <c r="R34" s="193"/>
      <c r="S34" s="218">
        <f>+($E$34*G$7+$G$34*G$8+$I$34*G$9+$K$34*G$10+$M$34*G$11)</f>
        <v>1.227572470675621</v>
      </c>
      <c r="T34" s="218"/>
      <c r="U34" s="218">
        <f>+($E$34*I$7+$G$34*I$8+$I$34*I$9+$K$34*I$10+$M$34*I$11)</f>
        <v>1.2456295817386458</v>
      </c>
      <c r="V34" s="218"/>
      <c r="W34" s="218">
        <f>+($E$34*K$7+$G$34*K$8+$I$34*K$9+$K$34*K$10+$M$34*K$11)</f>
        <v>1.238034404073614</v>
      </c>
      <c r="X34" s="218"/>
      <c r="Y34" s="218">
        <f>+($E$34*M$7+$G$34*M$8+$I$34*M$9+$K$34*M$10+$M$34*M$11)</f>
        <v>1.2212443541995524</v>
      </c>
      <c r="AQ34" s="248">
        <f t="shared" si="2"/>
        <v>2014</v>
      </c>
      <c r="AR34" s="60">
        <f t="shared" si="3"/>
        <v>28</v>
      </c>
      <c r="AS34" s="61">
        <v>41730</v>
      </c>
      <c r="AT34" s="180">
        <f>+IFERROR(VLOOKUP($AS34,'Salario Nominal'!$C$7:$D$250,2,0),"")</f>
        <v>58.914938880304597</v>
      </c>
      <c r="AU34" s="50">
        <f>+IFERROR(VLOOKUP($AS34,IPC!$C$7:$D$250,2,0),"")</f>
        <v>65.819999999999993</v>
      </c>
      <c r="AV34" s="50">
        <f>+IFERROR(VLOOKUP($AS34,'IPP-Industria'!$C$7:$G$234,2,0),"")</f>
        <v>93.66</v>
      </c>
      <c r="AW34" s="50">
        <f>+IFERROR(VLOOKUP($AS34,'IPP-Minería'!$C$7:$G$234,2,0),"")</f>
        <v>100.79</v>
      </c>
      <c r="AX34" s="50">
        <f t="shared" si="4"/>
        <v>444.55026974285715</v>
      </c>
      <c r="AY34" s="50">
        <f>+VLOOKUP(AS34,'Paridad Diesel'!$C$7:$G$234,2,0)</f>
        <v>0.80150999999999994</v>
      </c>
      <c r="AZ34" s="51">
        <f>+VLOOKUP(AS34,'Tipo de Cambio Observado'!$C$7:$D$258,2,0)</f>
        <v>554.6409523809524</v>
      </c>
      <c r="BA34" s="54">
        <f t="shared" si="24"/>
        <v>113.79140991374013</v>
      </c>
      <c r="BB34" s="55">
        <f t="shared" si="25"/>
        <v>106.69476414329712</v>
      </c>
      <c r="BC34" s="55">
        <f t="shared" si="26"/>
        <v>93.203303811324517</v>
      </c>
      <c r="BD34" s="55">
        <f t="shared" si="27"/>
        <v>84.733081126523757</v>
      </c>
      <c r="BE34" s="55">
        <f t="shared" si="28"/>
        <v>106.87295682851151</v>
      </c>
      <c r="BF34" s="55">
        <f t="shared" si="29"/>
        <v>96.602386404724598</v>
      </c>
      <c r="BG34" s="56">
        <f t="shared" si="30"/>
        <v>110.63179783236141</v>
      </c>
      <c r="BH34" s="55">
        <f t="shared" si="11"/>
        <v>97.659810571875497</v>
      </c>
      <c r="BI34" s="55">
        <f t="shared" si="12"/>
        <v>100.36171791830543</v>
      </c>
      <c r="BJ34" s="55">
        <f t="shared" si="13"/>
        <v>112.12613747979204</v>
      </c>
      <c r="BK34" s="55">
        <f t="shared" si="14"/>
        <v>109.8359703185441</v>
      </c>
      <c r="BL34" s="55">
        <f t="shared" si="15"/>
        <v>111.71585863996597</v>
      </c>
      <c r="BM34" s="55">
        <f t="shared" si="16"/>
        <v>108.72449393337313</v>
      </c>
      <c r="BN34" s="55">
        <f t="shared" si="17"/>
        <v>110.83562060791618</v>
      </c>
      <c r="BO34" s="55">
        <f t="shared" si="18"/>
        <v>106.71720341554645</v>
      </c>
      <c r="BP34" s="72">
        <f t="shared" si="43"/>
        <v>112.12075715291321</v>
      </c>
      <c r="BQ34" s="260">
        <f t="shared" si="44"/>
        <v>105.13859620684066</v>
      </c>
      <c r="BR34" s="260">
        <f t="shared" si="45"/>
        <v>94.674428633031482</v>
      </c>
      <c r="BS34" s="260">
        <f t="shared" si="46"/>
        <v>88.294801737424677</v>
      </c>
      <c r="BT34" s="260">
        <f t="shared" si="32"/>
        <v>106.03075824119139</v>
      </c>
      <c r="BU34" s="260">
        <f t="shared" si="33"/>
        <v>98.623106732230895</v>
      </c>
      <c r="BV34" s="260">
        <f t="shared" si="34"/>
        <v>100.69332336417551</v>
      </c>
      <c r="BW34" s="260">
        <f t="shared" si="35"/>
        <v>110.50290897302249</v>
      </c>
      <c r="BX34" s="260">
        <f t="shared" si="36"/>
        <v>108.34765686009969</v>
      </c>
      <c r="BY34" s="260">
        <f t="shared" si="37"/>
        <v>110.21206340729269</v>
      </c>
      <c r="BZ34" s="260">
        <f t="shared" si="38"/>
        <v>107.45800341842367</v>
      </c>
      <c r="CA34" s="260">
        <f t="shared" si="39"/>
        <v>109.461238895953</v>
      </c>
      <c r="CB34" s="260">
        <f t="shared" si="40"/>
        <v>105.72240332441447</v>
      </c>
    </row>
    <row r="35" spans="2:80" x14ac:dyDescent="0.2">
      <c r="AQ35" s="248">
        <f t="shared" si="2"/>
        <v>2014</v>
      </c>
      <c r="AR35" s="60">
        <f t="shared" si="3"/>
        <v>29</v>
      </c>
      <c r="AS35" s="61">
        <v>41760</v>
      </c>
      <c r="AT35" s="180">
        <f>+IFERROR(VLOOKUP($AS35,'Salario Nominal'!$C$7:$D$250,2,0),"")</f>
        <v>59.066007873922402</v>
      </c>
      <c r="AU35" s="50">
        <f>+IFERROR(VLOOKUP($AS35,IPC!$C$7:$D$250,2,0),"")</f>
        <v>66.040000000000006</v>
      </c>
      <c r="AV35" s="50">
        <f>+IFERROR(VLOOKUP($AS35,'IPP-Industria'!$C$7:$G$234,2,0),"")</f>
        <v>95.28</v>
      </c>
      <c r="AW35" s="50">
        <f>+IFERROR(VLOOKUP($AS35,'IPP-Minería'!$C$7:$G$234,2,0),"")</f>
        <v>103.68</v>
      </c>
      <c r="AX35" s="50">
        <f t="shared" si="4"/>
        <v>449.82007980000003</v>
      </c>
      <c r="AY35" s="50">
        <f>+VLOOKUP(AS35,'Paridad Diesel'!$C$7:$G$234,2,0)</f>
        <v>0.80989999999999995</v>
      </c>
      <c r="AZ35" s="51">
        <f>+VLOOKUP(AS35,'Tipo de Cambio Observado'!$C$7:$D$258,2,0)</f>
        <v>555.40200000000004</v>
      </c>
      <c r="BA35" s="54">
        <f t="shared" si="24"/>
        <v>114.0831925092028</v>
      </c>
      <c r="BB35" s="55">
        <f t="shared" si="25"/>
        <v>107.05138596206842</v>
      </c>
      <c r="BC35" s="55">
        <f t="shared" si="26"/>
        <v>94.815404517862476</v>
      </c>
      <c r="BD35" s="55">
        <f t="shared" si="27"/>
        <v>87.162673392181588</v>
      </c>
      <c r="BE35" s="55">
        <f t="shared" si="28"/>
        <v>108.13985558229533</v>
      </c>
      <c r="BF35" s="55">
        <f t="shared" si="29"/>
        <v>97.613595275400741</v>
      </c>
      <c r="BG35" s="56">
        <f t="shared" si="30"/>
        <v>110.78360066258853</v>
      </c>
      <c r="BH35" s="55">
        <f t="shared" si="11"/>
        <v>99.039695200838509</v>
      </c>
      <c r="BI35" s="55">
        <f t="shared" si="12"/>
        <v>101.60735601232325</v>
      </c>
      <c r="BJ35" s="55">
        <f t="shared" si="13"/>
        <v>112.44142001027265</v>
      </c>
      <c r="BK35" s="55">
        <f t="shared" si="14"/>
        <v>110.28960365756114</v>
      </c>
      <c r="BL35" s="55">
        <f t="shared" si="15"/>
        <v>112.08035100995495</v>
      </c>
      <c r="BM35" s="55">
        <f t="shared" si="16"/>
        <v>109.27932521877389</v>
      </c>
      <c r="BN35" s="55">
        <f t="shared" si="17"/>
        <v>111.2545832800938</v>
      </c>
      <c r="BO35" s="55">
        <f t="shared" si="18"/>
        <v>107.41268786005531</v>
      </c>
      <c r="BP35" s="72">
        <f t="shared" si="43"/>
        <v>112.81978275312748</v>
      </c>
      <c r="BQ35" s="260">
        <f t="shared" si="44"/>
        <v>105.67352893499758</v>
      </c>
      <c r="BR35" s="260">
        <f t="shared" si="45"/>
        <v>94.827014296613285</v>
      </c>
      <c r="BS35" s="260">
        <f t="shared" si="46"/>
        <v>88.070617906683481</v>
      </c>
      <c r="BT35" s="260">
        <f t="shared" si="32"/>
        <v>107.39096300206866</v>
      </c>
      <c r="BU35" s="260">
        <f t="shared" si="33"/>
        <v>98.845488933781056</v>
      </c>
      <c r="BV35" s="260">
        <f t="shared" si="34"/>
        <v>101.16987208388572</v>
      </c>
      <c r="BW35" s="260">
        <f t="shared" si="35"/>
        <v>111.16291407440973</v>
      </c>
      <c r="BX35" s="260">
        <f t="shared" si="36"/>
        <v>109.05723317634632</v>
      </c>
      <c r="BY35" s="260">
        <f t="shared" si="37"/>
        <v>110.85975547638067</v>
      </c>
      <c r="BZ35" s="260">
        <f t="shared" si="38"/>
        <v>108.14873058093167</v>
      </c>
      <c r="CA35" s="260">
        <f t="shared" si="39"/>
        <v>110.0856911608678</v>
      </c>
      <c r="CB35" s="260">
        <f t="shared" si="40"/>
        <v>106.39557467643947</v>
      </c>
    </row>
    <row r="36" spans="2:80" x14ac:dyDescent="0.2">
      <c r="AQ36" s="248">
        <f t="shared" si="2"/>
        <v>2014</v>
      </c>
      <c r="AR36" s="60">
        <f t="shared" si="3"/>
        <v>30</v>
      </c>
      <c r="AS36" s="61">
        <v>41791</v>
      </c>
      <c r="AT36" s="180">
        <f>+IFERROR(VLOOKUP($AS36,'Salario Nominal'!$C$7:$D$250,2,0),"")</f>
        <v>59.1232043081881</v>
      </c>
      <c r="AU36" s="50">
        <f>+IFERROR(VLOOKUP($AS36,IPC!$C$7:$D$250,2,0),"")</f>
        <v>66.08</v>
      </c>
      <c r="AV36" s="50">
        <f>+IFERROR(VLOOKUP($AS36,'IPP-Industria'!$C$7:$G$234,2,0),"")</f>
        <v>94.6</v>
      </c>
      <c r="AW36" s="50">
        <f>+IFERROR(VLOOKUP($AS36,'IPP-Minería'!$C$7:$G$234,2,0),"")</f>
        <v>102.39</v>
      </c>
      <c r="AX36" s="50">
        <f t="shared" si="4"/>
        <v>441.08460023333333</v>
      </c>
      <c r="AY36" s="50">
        <f>+VLOOKUP(AS36,'Paridad Diesel'!$C$7:$G$234,2,0)</f>
        <v>0.79752999999999996</v>
      </c>
      <c r="AZ36" s="51">
        <f>+VLOOKUP(AS36,'Tipo de Cambio Observado'!$C$7:$D$258,2,0)</f>
        <v>553.06333333333339</v>
      </c>
      <c r="BA36" s="54">
        <f t="shared" si="24"/>
        <v>114.19366470896787</v>
      </c>
      <c r="BB36" s="55">
        <f t="shared" si="25"/>
        <v>107.11622629275411</v>
      </c>
      <c r="BC36" s="55">
        <f t="shared" si="26"/>
        <v>94.138720270673687</v>
      </c>
      <c r="BD36" s="55">
        <f t="shared" si="27"/>
        <v>86.078184110970994</v>
      </c>
      <c r="BE36" s="55">
        <f t="shared" si="28"/>
        <v>106.03978592955453</v>
      </c>
      <c r="BF36" s="55">
        <f t="shared" si="29"/>
        <v>96.122694949981906</v>
      </c>
      <c r="BG36" s="56">
        <f t="shared" si="30"/>
        <v>110.31711708117737</v>
      </c>
      <c r="BH36" s="55">
        <f t="shared" si="11"/>
        <v>98.527406340641477</v>
      </c>
      <c r="BI36" s="55">
        <f t="shared" si="12"/>
        <v>100.84452290906549</v>
      </c>
      <c r="BJ36" s="55">
        <f t="shared" si="13"/>
        <v>112.53639307784586</v>
      </c>
      <c r="BK36" s="55">
        <f t="shared" si="14"/>
        <v>110.09692691310106</v>
      </c>
      <c r="BL36" s="55">
        <f t="shared" si="15"/>
        <v>112.14639509578154</v>
      </c>
      <c r="BM36" s="55">
        <f t="shared" si="16"/>
        <v>109.00349548122136</v>
      </c>
      <c r="BN36" s="55">
        <f t="shared" si="17"/>
        <v>111.28811750103648</v>
      </c>
      <c r="BO36" s="55">
        <f t="shared" si="18"/>
        <v>106.98515110873419</v>
      </c>
      <c r="BP36" s="72">
        <f t="shared" si="43"/>
        <v>113.32064219182395</v>
      </c>
      <c r="BQ36" s="260">
        <f t="shared" si="44"/>
        <v>106.11660452801645</v>
      </c>
      <c r="BR36" s="260">
        <f t="shared" si="45"/>
        <v>94.599794341062136</v>
      </c>
      <c r="BS36" s="260">
        <f t="shared" si="46"/>
        <v>87.358834244080143</v>
      </c>
      <c r="BT36" s="260">
        <f t="shared" si="32"/>
        <v>107.692176263935</v>
      </c>
      <c r="BU36" s="260">
        <f t="shared" si="33"/>
        <v>98.7328632781077</v>
      </c>
      <c r="BV36" s="260">
        <f t="shared" si="34"/>
        <v>101.19851038821291</v>
      </c>
      <c r="BW36" s="260">
        <f t="shared" si="35"/>
        <v>111.64611311507069</v>
      </c>
      <c r="BX36" s="260">
        <f t="shared" si="36"/>
        <v>109.5022021535314</v>
      </c>
      <c r="BY36" s="260">
        <f t="shared" si="37"/>
        <v>111.31711063498858</v>
      </c>
      <c r="BZ36" s="260">
        <f t="shared" si="38"/>
        <v>108.5439742531709</v>
      </c>
      <c r="CA36" s="260">
        <f t="shared" si="39"/>
        <v>110.51289735310938</v>
      </c>
      <c r="CB36" s="260">
        <f t="shared" si="40"/>
        <v>106.72672566033258</v>
      </c>
    </row>
    <row r="37" spans="2:80" x14ac:dyDescent="0.2">
      <c r="AQ37" s="248">
        <f t="shared" si="2"/>
        <v>2014</v>
      </c>
      <c r="AR37" s="60">
        <f t="shared" si="3"/>
        <v>31</v>
      </c>
      <c r="AS37" s="61">
        <v>41821</v>
      </c>
      <c r="AT37" s="180">
        <f>+IFERROR(VLOOKUP($AS37,'Salario Nominal'!$C$7:$D$250,2,0),"")</f>
        <v>59.829907815778299</v>
      </c>
      <c r="AU37" s="50">
        <f>+IFERROR(VLOOKUP($AS37,IPC!$C$7:$D$250,2,0),"")</f>
        <v>66.23</v>
      </c>
      <c r="AV37" s="50">
        <f>+IFERROR(VLOOKUP($AS37,'IPP-Industria'!$C$7:$G$234,2,0),"")</f>
        <v>97.04</v>
      </c>
      <c r="AW37" s="50">
        <f>+IFERROR(VLOOKUP($AS37,'IPP-Minería'!$C$7:$G$234,2,0),"")</f>
        <v>106.45</v>
      </c>
      <c r="AX37" s="50">
        <f t="shared" si="4"/>
        <v>452.51704467272708</v>
      </c>
      <c r="AY37" s="50">
        <f>+VLOOKUP(AS37,'Paridad Diesel'!$C$7:$G$234,2,0)</f>
        <v>0.81065999999999994</v>
      </c>
      <c r="AZ37" s="51">
        <f>+VLOOKUP(AS37,'Tipo de Cambio Observado'!$C$7:$D$258,2,0)</f>
        <v>558.20818181818163</v>
      </c>
      <c r="BA37" s="54">
        <f t="shared" si="24"/>
        <v>115.55862901255568</v>
      </c>
      <c r="BB37" s="55">
        <f t="shared" si="25"/>
        <v>107.35937753282543</v>
      </c>
      <c r="BC37" s="55">
        <f t="shared" si="26"/>
        <v>96.566822569409908</v>
      </c>
      <c r="BD37" s="55">
        <f t="shared" si="27"/>
        <v>89.491382934005884</v>
      </c>
      <c r="BE37" s="55">
        <f t="shared" si="28"/>
        <v>108.78822457457531</v>
      </c>
      <c r="BF37" s="55">
        <f t="shared" si="29"/>
        <v>97.705194648668183</v>
      </c>
      <c r="BG37" s="56">
        <f t="shared" si="30"/>
        <v>111.34333744051162</v>
      </c>
      <c r="BH37" s="55">
        <f t="shared" si="11"/>
        <v>100.76291597810129</v>
      </c>
      <c r="BI37" s="55">
        <f t="shared" si="12"/>
        <v>102.92959411486201</v>
      </c>
      <c r="BJ37" s="55">
        <f t="shared" si="13"/>
        <v>113.66971134211343</v>
      </c>
      <c r="BK37" s="55">
        <f t="shared" si="14"/>
        <v>111.19086639728086</v>
      </c>
      <c r="BL37" s="55">
        <f t="shared" si="15"/>
        <v>113.38822213806526</v>
      </c>
      <c r="BM37" s="55">
        <f t="shared" si="16"/>
        <v>110.25466609415585</v>
      </c>
      <c r="BN37" s="55">
        <f t="shared" si="17"/>
        <v>112.56785001179551</v>
      </c>
      <c r="BO37" s="55">
        <f t="shared" si="18"/>
        <v>108.34389986603784</v>
      </c>
      <c r="BP37" s="72">
        <f t="shared" si="43"/>
        <v>113.8902842763364</v>
      </c>
      <c r="BQ37" s="260">
        <f t="shared" si="44"/>
        <v>106.56778516237098</v>
      </c>
      <c r="BR37" s="260">
        <f t="shared" si="45"/>
        <v>94.65286761535144</v>
      </c>
      <c r="BS37" s="260">
        <f t="shared" si="46"/>
        <v>87.036569987389669</v>
      </c>
      <c r="BT37" s="260">
        <f t="shared" si="32"/>
        <v>108.24237489514165</v>
      </c>
      <c r="BU37" s="260">
        <f t="shared" si="33"/>
        <v>98.849094462773905</v>
      </c>
      <c r="BV37" s="260">
        <f t="shared" si="34"/>
        <v>101.43275292265781</v>
      </c>
      <c r="BW37" s="260">
        <f t="shared" si="35"/>
        <v>112.18669227706543</v>
      </c>
      <c r="BX37" s="260">
        <f t="shared" si="36"/>
        <v>110.01605847634609</v>
      </c>
      <c r="BY37" s="260">
        <f t="shared" si="37"/>
        <v>111.8438987995042</v>
      </c>
      <c r="BZ37" s="260">
        <f t="shared" si="38"/>
        <v>109.02872756361847</v>
      </c>
      <c r="CA37" s="260">
        <f t="shared" si="39"/>
        <v>111.01790206640119</v>
      </c>
      <c r="CB37" s="260">
        <f t="shared" si="40"/>
        <v>107.16906707660593</v>
      </c>
    </row>
    <row r="38" spans="2:80" x14ac:dyDescent="0.2">
      <c r="AQ38" s="248">
        <f t="shared" si="2"/>
        <v>2014</v>
      </c>
      <c r="AR38" s="60">
        <f t="shared" si="3"/>
        <v>32</v>
      </c>
      <c r="AS38" s="61">
        <v>41852</v>
      </c>
      <c r="AT38" s="180">
        <f>+IFERROR(VLOOKUP($AS38,'Salario Nominal'!$C$7:$D$250,2,0),"")</f>
        <v>59.989252494489598</v>
      </c>
      <c r="AU38" s="50">
        <f>+IFERROR(VLOOKUP($AS38,IPC!$C$7:$D$250,2,0),"")</f>
        <v>66.44</v>
      </c>
      <c r="AV38" s="50">
        <f>+IFERROR(VLOOKUP($AS38,'IPP-Industria'!$C$7:$G$234,2,0),"")</f>
        <v>96.9</v>
      </c>
      <c r="AW38" s="50">
        <f>+IFERROR(VLOOKUP($AS38,'IPP-Minería'!$C$7:$G$234,2,0),"")</f>
        <v>105.31</v>
      </c>
      <c r="AX38" s="50">
        <f t="shared" si="4"/>
        <v>451.78216091999997</v>
      </c>
      <c r="AY38" s="50">
        <f>+VLOOKUP(AS38,'Paridad Diesel'!$C$7:$G$234,2,0)</f>
        <v>0.78021000000000007</v>
      </c>
      <c r="AZ38" s="51">
        <f>+VLOOKUP(AS38,'Tipo de Cambio Observado'!$C$7:$D$258,2,0)</f>
        <v>579.05199999999991</v>
      </c>
      <c r="BA38" s="54">
        <f t="shared" si="24"/>
        <v>115.86639570123289</v>
      </c>
      <c r="BB38" s="55">
        <f t="shared" si="25"/>
        <v>107.69978926892527</v>
      </c>
      <c r="BC38" s="55">
        <f t="shared" si="26"/>
        <v>96.427505224400448</v>
      </c>
      <c r="BD38" s="55">
        <f t="shared" si="27"/>
        <v>88.532997057587224</v>
      </c>
      <c r="BE38" s="55">
        <f t="shared" si="28"/>
        <v>108.6115534421416</v>
      </c>
      <c r="BF38" s="55">
        <f t="shared" si="29"/>
        <v>94.035193443413291</v>
      </c>
      <c r="BG38" s="56">
        <f t="shared" si="30"/>
        <v>115.50096242158507</v>
      </c>
      <c r="BH38" s="55">
        <f t="shared" si="11"/>
        <v>100.52607835939055</v>
      </c>
      <c r="BI38" s="55">
        <f t="shared" si="12"/>
        <v>102.7562550366993</v>
      </c>
      <c r="BJ38" s="55">
        <f t="shared" si="13"/>
        <v>113.98117382443982</v>
      </c>
      <c r="BK38" s="55">
        <f t="shared" si="14"/>
        <v>111.44667687759703</v>
      </c>
      <c r="BL38" s="55">
        <f t="shared" si="15"/>
        <v>113.67981762615359</v>
      </c>
      <c r="BM38" s="55">
        <f t="shared" si="16"/>
        <v>110.470884608904</v>
      </c>
      <c r="BN38" s="55">
        <f t="shared" si="17"/>
        <v>112.84127779271958</v>
      </c>
      <c r="BO38" s="55">
        <f t="shared" si="18"/>
        <v>108.50750369449501</v>
      </c>
      <c r="BP38" s="72">
        <f t="shared" si="43"/>
        <v>114.46763092014062</v>
      </c>
      <c r="BQ38" s="260">
        <f t="shared" si="44"/>
        <v>106.99194899227321</v>
      </c>
      <c r="BR38" s="260">
        <f t="shared" si="45"/>
        <v>94.724184827677718</v>
      </c>
      <c r="BS38" s="260">
        <f t="shared" si="46"/>
        <v>86.777357433095133</v>
      </c>
      <c r="BT38" s="260">
        <f t="shared" si="32"/>
        <v>108.34745557604367</v>
      </c>
      <c r="BU38" s="260">
        <f t="shared" si="33"/>
        <v>98.991077642172684</v>
      </c>
      <c r="BV38" s="260">
        <f t="shared" si="34"/>
        <v>101.59313744801852</v>
      </c>
      <c r="BW38" s="260">
        <f t="shared" si="35"/>
        <v>112.72764263203014</v>
      </c>
      <c r="BX38" s="260">
        <f t="shared" si="36"/>
        <v>110.46699190688413</v>
      </c>
      <c r="BY38" s="260">
        <f t="shared" si="37"/>
        <v>112.37351857447159</v>
      </c>
      <c r="BZ38" s="260">
        <f t="shared" si="38"/>
        <v>109.44681874499155</v>
      </c>
      <c r="CA38" s="260">
        <f t="shared" si="39"/>
        <v>111.52599446152875</v>
      </c>
      <c r="CB38" s="260">
        <f t="shared" si="40"/>
        <v>107.52582104559077</v>
      </c>
    </row>
    <row r="39" spans="2:80" x14ac:dyDescent="0.2">
      <c r="AQ39" s="248">
        <f t="shared" si="2"/>
        <v>2014</v>
      </c>
      <c r="AR39" s="60">
        <f t="shared" si="3"/>
        <v>33</v>
      </c>
      <c r="AS39" s="61">
        <v>41883</v>
      </c>
      <c r="AT39" s="180">
        <f>+IFERROR(VLOOKUP($AS39,'Salario Nominal'!$C$7:$D$250,2,0),"")</f>
        <v>60.3443240183258</v>
      </c>
      <c r="AU39" s="50">
        <f>+IFERROR(VLOOKUP($AS39,IPC!$C$7:$D$250,2,0),"")</f>
        <v>67</v>
      </c>
      <c r="AV39" s="50">
        <f>+IFERROR(VLOOKUP($AS39,'IPP-Industria'!$C$7:$G$234,2,0),"")</f>
        <v>96.22</v>
      </c>
      <c r="AW39" s="50">
        <f>+IFERROR(VLOOKUP($AS39,'IPP-Minería'!$C$7:$G$234,2,0),"")</f>
        <v>103.49</v>
      </c>
      <c r="AX39" s="50">
        <f t="shared" si="4"/>
        <v>452.31757088000001</v>
      </c>
      <c r="AY39" s="50">
        <f>+VLOOKUP(AS39,'Paridad Diesel'!$C$7:$G$234,2,0)</f>
        <v>0.76215999999999995</v>
      </c>
      <c r="AZ39" s="51">
        <f>+VLOOKUP(AS39,'Tipo de Cambio Observado'!$C$7:$D$258,2,0)</f>
        <v>593.46800000000007</v>
      </c>
      <c r="BA39" s="54">
        <f t="shared" si="24"/>
        <v>116.55219950728673</v>
      </c>
      <c r="BB39" s="55">
        <f t="shared" si="25"/>
        <v>108.60755389852488</v>
      </c>
      <c r="BC39" s="55">
        <f t="shared" si="26"/>
        <v>95.750820977211674</v>
      </c>
      <c r="BD39" s="55">
        <f t="shared" si="27"/>
        <v>87.002942412778467</v>
      </c>
      <c r="BE39" s="55">
        <f t="shared" si="28"/>
        <v>108.740269696377</v>
      </c>
      <c r="BF39" s="55">
        <f t="shared" si="29"/>
        <v>91.859708328311427</v>
      </c>
      <c r="BG39" s="56">
        <f t="shared" si="30"/>
        <v>118.37645870563138</v>
      </c>
      <c r="BH39" s="55">
        <f t="shared" si="11"/>
        <v>100.11405545947861</v>
      </c>
      <c r="BI39" s="55">
        <f t="shared" si="12"/>
        <v>102.60610692039617</v>
      </c>
      <c r="BJ39" s="55">
        <f t="shared" si="13"/>
        <v>114.70438008886866</v>
      </c>
      <c r="BK39" s="55">
        <f t="shared" si="14"/>
        <v>112.13882661999263</v>
      </c>
      <c r="BL39" s="55">
        <f t="shared" si="15"/>
        <v>114.33529317230254</v>
      </c>
      <c r="BM39" s="55">
        <f t="shared" si="16"/>
        <v>111.04846672673565</v>
      </c>
      <c r="BN39" s="55">
        <f t="shared" si="17"/>
        <v>113.44200847863623</v>
      </c>
      <c r="BO39" s="55">
        <f t="shared" si="18"/>
        <v>108.96610877691005</v>
      </c>
      <c r="BP39" s="72">
        <f t="shared" si="43"/>
        <v>115.00758189216435</v>
      </c>
      <c r="BQ39" s="260">
        <f t="shared" si="44"/>
        <v>107.42151618306588</v>
      </c>
      <c r="BR39" s="260">
        <f t="shared" si="45"/>
        <v>95.15042956181378</v>
      </c>
      <c r="BS39" s="260">
        <f t="shared" si="46"/>
        <v>87.166876839007998</v>
      </c>
      <c r="BT39" s="260">
        <f t="shared" si="32"/>
        <v>107.86544100890922</v>
      </c>
      <c r="BU39" s="260">
        <f t="shared" si="33"/>
        <v>99.438326985054346</v>
      </c>
      <c r="BV39" s="260">
        <f t="shared" si="34"/>
        <v>101.85092548527528</v>
      </c>
      <c r="BW39" s="260">
        <f t="shared" si="35"/>
        <v>113.24320263722207</v>
      </c>
      <c r="BX39" s="260">
        <f t="shared" si="36"/>
        <v>110.83314513067945</v>
      </c>
      <c r="BY39" s="260">
        <f t="shared" si="37"/>
        <v>112.89098961370398</v>
      </c>
      <c r="BZ39" s="260">
        <f t="shared" si="38"/>
        <v>109.79688867719399</v>
      </c>
      <c r="CA39" s="260">
        <f t="shared" si="39"/>
        <v>112.03824294536629</v>
      </c>
      <c r="CB39" s="260">
        <f t="shared" si="40"/>
        <v>107.82209245362981</v>
      </c>
    </row>
    <row r="40" spans="2:80" x14ac:dyDescent="0.2">
      <c r="AQ40" s="248">
        <f t="shared" si="2"/>
        <v>2014</v>
      </c>
      <c r="AR40" s="60">
        <f t="shared" si="3"/>
        <v>34</v>
      </c>
      <c r="AS40" s="61">
        <v>41913</v>
      </c>
      <c r="AT40" s="180">
        <f>+IFERROR(VLOOKUP($AS40,'Salario Nominal'!$C$7:$D$250,2,0),"")</f>
        <v>60.533527278391098</v>
      </c>
      <c r="AU40" s="50">
        <f>+IFERROR(VLOOKUP($AS40,IPC!$C$7:$D$250,2,0),"")</f>
        <v>67.7</v>
      </c>
      <c r="AV40" s="50">
        <f>+IFERROR(VLOOKUP($AS40,'IPP-Industria'!$C$7:$G$234,2,0),"")</f>
        <v>94.72</v>
      </c>
      <c r="AW40" s="50">
        <f>+IFERROR(VLOOKUP($AS40,'IPP-Minería'!$C$7:$G$234,2,0),"")</f>
        <v>101.05</v>
      </c>
      <c r="AX40" s="50">
        <f t="shared" si="4"/>
        <v>430.16031780000003</v>
      </c>
      <c r="AY40" s="50">
        <f>+VLOOKUP(AS40,'Paridad Diesel'!$C$7:$G$234,2,0)</f>
        <v>0.72911000000000004</v>
      </c>
      <c r="AZ40" s="51">
        <f>+VLOOKUP(AS40,'Tipo de Cambio Observado'!$C$7:$D$258,2,0)</f>
        <v>589.98</v>
      </c>
      <c r="BA40" s="54">
        <f t="shared" si="24"/>
        <v>116.9176366295563</v>
      </c>
      <c r="BB40" s="55">
        <f t="shared" si="25"/>
        <v>109.7422596855244</v>
      </c>
      <c r="BC40" s="55">
        <f t="shared" si="26"/>
        <v>94.258135137824667</v>
      </c>
      <c r="BD40" s="55">
        <f t="shared" si="27"/>
        <v>84.951660361496423</v>
      </c>
      <c r="BE40" s="55">
        <f t="shared" si="28"/>
        <v>103.41351294235012</v>
      </c>
      <c r="BF40" s="55">
        <f t="shared" si="29"/>
        <v>87.876340846088951</v>
      </c>
      <c r="BG40" s="56">
        <f t="shared" si="30"/>
        <v>117.68072264578444</v>
      </c>
      <c r="BH40" s="55">
        <f t="shared" si="11"/>
        <v>99.230586894691612</v>
      </c>
      <c r="BI40" s="55">
        <f t="shared" si="12"/>
        <v>101.10680466736784</v>
      </c>
      <c r="BJ40" s="55">
        <f t="shared" si="13"/>
        <v>115.22040330559975</v>
      </c>
      <c r="BK40" s="55">
        <f t="shared" si="14"/>
        <v>112.08507005019436</v>
      </c>
      <c r="BL40" s="55">
        <f t="shared" si="15"/>
        <v>114.73157201551741</v>
      </c>
      <c r="BM40" s="55">
        <f t="shared" si="16"/>
        <v>110.74145497539776</v>
      </c>
      <c r="BN40" s="55">
        <f t="shared" si="17"/>
        <v>113.76599427947818</v>
      </c>
      <c r="BO40" s="55">
        <f t="shared" si="18"/>
        <v>108.30409737241244</v>
      </c>
      <c r="BP40" s="72">
        <f t="shared" si="43"/>
        <v>115.52861967813372</v>
      </c>
      <c r="BQ40" s="260">
        <f t="shared" si="44"/>
        <v>107.92943210677042</v>
      </c>
      <c r="BR40" s="260">
        <f t="shared" si="45"/>
        <v>95.326234782897131</v>
      </c>
      <c r="BS40" s="260">
        <f t="shared" si="46"/>
        <v>87.20330671150343</v>
      </c>
      <c r="BT40" s="260">
        <f t="shared" si="32"/>
        <v>107.28886702788232</v>
      </c>
      <c r="BU40" s="260">
        <f t="shared" si="33"/>
        <v>99.700123038857001</v>
      </c>
      <c r="BV40" s="260">
        <f t="shared" si="34"/>
        <v>101.975106610119</v>
      </c>
      <c r="BW40" s="260">
        <f t="shared" si="35"/>
        <v>113.75891360819003</v>
      </c>
      <c r="BX40" s="260">
        <f t="shared" si="36"/>
        <v>111.20799508595451</v>
      </c>
      <c r="BY40" s="260">
        <f t="shared" si="37"/>
        <v>113.3936085096292</v>
      </c>
      <c r="BZ40" s="260">
        <f t="shared" si="38"/>
        <v>110.13304885086477</v>
      </c>
      <c r="CA40" s="260">
        <f t="shared" si="39"/>
        <v>112.52663855729328</v>
      </c>
      <c r="CB40" s="260">
        <f t="shared" si="40"/>
        <v>108.08657477977414</v>
      </c>
    </row>
    <row r="41" spans="2:80" x14ac:dyDescent="0.2">
      <c r="AQ41" s="248">
        <f t="shared" si="2"/>
        <v>2014</v>
      </c>
      <c r="AR41" s="60">
        <f t="shared" si="3"/>
        <v>35</v>
      </c>
      <c r="AS41" s="61">
        <v>41944</v>
      </c>
      <c r="AT41" s="180">
        <f>+IFERROR(VLOOKUP($AS41,'Salario Nominal'!$C$7:$D$250,2,0),"")</f>
        <v>60.877929125973601</v>
      </c>
      <c r="AU41" s="50">
        <f>+IFERROR(VLOOKUP($AS41,IPC!$C$7:$D$250,2,0),"")</f>
        <v>67.709999999999994</v>
      </c>
      <c r="AV41" s="50">
        <f>+IFERROR(VLOOKUP($AS41,'IPP-Industria'!$C$7:$G$234,2,0),"")</f>
        <v>94.41</v>
      </c>
      <c r="AW41" s="50">
        <f>+IFERROR(VLOOKUP($AS41,'IPP-Minería'!$C$7:$G$234,2,0),"")</f>
        <v>100</v>
      </c>
      <c r="AX41" s="50">
        <f t="shared" si="4"/>
        <v>398.35791861000001</v>
      </c>
      <c r="AY41" s="50">
        <f>+VLOOKUP(AS41,'Paridad Diesel'!$C$7:$G$234,2,0)</f>
        <v>0.67237999999999998</v>
      </c>
      <c r="AZ41" s="51">
        <f>+VLOOKUP(AS41,'Tipo de Cambio Observado'!$C$7:$D$258,2,0)</f>
        <v>592.45950000000005</v>
      </c>
      <c r="BA41" s="54">
        <f t="shared" si="24"/>
        <v>117.58283246202473</v>
      </c>
      <c r="BB41" s="55">
        <f t="shared" si="25"/>
        <v>109.75846976819581</v>
      </c>
      <c r="BC41" s="55">
        <f t="shared" si="26"/>
        <v>93.949646731018007</v>
      </c>
      <c r="BD41" s="55">
        <f t="shared" si="27"/>
        <v>84.068936527952914</v>
      </c>
      <c r="BE41" s="55">
        <f t="shared" si="28"/>
        <v>95.767996412482859</v>
      </c>
      <c r="BF41" s="55">
        <f t="shared" si="29"/>
        <v>81.038929733638668</v>
      </c>
      <c r="BG41" s="56">
        <f t="shared" si="30"/>
        <v>118.17529763442852</v>
      </c>
      <c r="BH41" s="55">
        <f t="shared" si="11"/>
        <v>99.044041618110796</v>
      </c>
      <c r="BI41" s="55">
        <f t="shared" si="12"/>
        <v>99.439881377045822</v>
      </c>
      <c r="BJ41" s="55">
        <f t="shared" si="13"/>
        <v>115.73996286403778</v>
      </c>
      <c r="BK41" s="55">
        <f t="shared" si="14"/>
        <v>111.43728654816405</v>
      </c>
      <c r="BL41" s="55">
        <f t="shared" si="15"/>
        <v>115.25011407626067</v>
      </c>
      <c r="BM41" s="55">
        <f t="shared" si="16"/>
        <v>109.94526481995415</v>
      </c>
      <c r="BN41" s="55">
        <f t="shared" si="17"/>
        <v>114.24131738160483</v>
      </c>
      <c r="BO41" s="55">
        <f t="shared" si="18"/>
        <v>107.07322369567297</v>
      </c>
      <c r="BP41" s="72">
        <f t="shared" si="43"/>
        <v>116.11189300360404</v>
      </c>
      <c r="BQ41" s="260">
        <f t="shared" si="44"/>
        <v>108.38061274112498</v>
      </c>
      <c r="BR41" s="260">
        <f t="shared" si="45"/>
        <v>95.181941818423056</v>
      </c>
      <c r="BS41" s="260">
        <f t="shared" si="46"/>
        <v>86.687683900798632</v>
      </c>
      <c r="BT41" s="260">
        <f t="shared" si="32"/>
        <v>105.22689049958024</v>
      </c>
      <c r="BU41" s="260">
        <f t="shared" si="33"/>
        <v>99.700847441735732</v>
      </c>
      <c r="BV41" s="260">
        <f t="shared" si="34"/>
        <v>101.61386083757277</v>
      </c>
      <c r="BW41" s="260">
        <f t="shared" si="35"/>
        <v>114.30867075048423</v>
      </c>
      <c r="BX41" s="260">
        <f t="shared" si="36"/>
        <v>111.39927556772166</v>
      </c>
      <c r="BY41" s="260">
        <f t="shared" si="37"/>
        <v>113.92190235401351</v>
      </c>
      <c r="BZ41" s="260">
        <f t="shared" si="38"/>
        <v>110.24403878439479</v>
      </c>
      <c r="CA41" s="260">
        <f t="shared" si="39"/>
        <v>113.02442757421181</v>
      </c>
      <c r="CB41" s="260">
        <f t="shared" si="40"/>
        <v>108.02999741904375</v>
      </c>
    </row>
    <row r="42" spans="2:80" x14ac:dyDescent="0.2">
      <c r="AQ42" s="248">
        <f t="shared" si="2"/>
        <v>2014</v>
      </c>
      <c r="AR42" s="60">
        <f t="shared" si="3"/>
        <v>36</v>
      </c>
      <c r="AS42" s="61">
        <v>41974</v>
      </c>
      <c r="AT42" s="180">
        <f>+IFERROR(VLOOKUP($AS42,'Salario Nominal'!$C$7:$D$250,2,0),"")</f>
        <v>61.695413700294999</v>
      </c>
      <c r="AU42" s="50">
        <f>+IFERROR(VLOOKUP($AS42,IPC!$C$7:$D$250,2,0),"")</f>
        <v>67.430000000000007</v>
      </c>
      <c r="AV42" s="50">
        <f>+IFERROR(VLOOKUP($AS42,'IPP-Industria'!$C$7:$G$234,2,0),"")</f>
        <v>92.85</v>
      </c>
      <c r="AW42" s="50">
        <f>+IFERROR(VLOOKUP($AS42,'IPP-Minería'!$C$7:$G$234,2,0),"")</f>
        <v>96.34</v>
      </c>
      <c r="AX42" s="50">
        <f t="shared" si="4"/>
        <v>354.7759047699999</v>
      </c>
      <c r="AY42" s="50">
        <f>+VLOOKUP(AS42,'Paridad Diesel'!$C$7:$G$234,2,0)</f>
        <v>0.57883000000000007</v>
      </c>
      <c r="AZ42" s="51">
        <f>+VLOOKUP(AS42,'Tipo de Cambio Observado'!$C$7:$D$258,2,0)</f>
        <v>612.91899999999976</v>
      </c>
      <c r="BA42" s="54">
        <f t="shared" si="24"/>
        <v>119.16176514128551</v>
      </c>
      <c r="BB42" s="55">
        <f t="shared" si="25"/>
        <v>109.30458745339602</v>
      </c>
      <c r="BC42" s="55">
        <f t="shared" si="26"/>
        <v>92.39725345805553</v>
      </c>
      <c r="BD42" s="55">
        <f t="shared" si="27"/>
        <v>80.992013451029848</v>
      </c>
      <c r="BE42" s="55">
        <f t="shared" si="28"/>
        <v>85.290579119909594</v>
      </c>
      <c r="BF42" s="55">
        <f t="shared" si="29"/>
        <v>69.763770037362917</v>
      </c>
      <c r="BG42" s="56">
        <f t="shared" si="30"/>
        <v>122.25626435359082</v>
      </c>
      <c r="BH42" s="55">
        <f t="shared" si="11"/>
        <v>97.996972806209996</v>
      </c>
      <c r="BI42" s="55">
        <f t="shared" si="12"/>
        <v>96.526652954885336</v>
      </c>
      <c r="BJ42" s="55">
        <f t="shared" si="13"/>
        <v>116.86212364911169</v>
      </c>
      <c r="BK42" s="55">
        <f t="shared" si="14"/>
        <v>110.65117303950038</v>
      </c>
      <c r="BL42" s="55">
        <f t="shared" si="15"/>
        <v>116.36581695093962</v>
      </c>
      <c r="BM42" s="55">
        <f t="shared" si="16"/>
        <v>108.88786021553682</v>
      </c>
      <c r="BN42" s="55">
        <f t="shared" si="17"/>
        <v>115.2183053630541</v>
      </c>
      <c r="BO42" s="55">
        <f t="shared" si="18"/>
        <v>105.22866316040498</v>
      </c>
      <c r="BP42" s="72">
        <f t="shared" si="43"/>
        <v>116.93990974232365</v>
      </c>
      <c r="BQ42" s="260">
        <f t="shared" si="44"/>
        <v>108.74533960123198</v>
      </c>
      <c r="BR42" s="260">
        <f t="shared" si="45"/>
        <v>94.89169734965337</v>
      </c>
      <c r="BS42" s="260">
        <f t="shared" si="46"/>
        <v>85.839988790808448</v>
      </c>
      <c r="BT42" s="260">
        <f t="shared" si="32"/>
        <v>101.7686893646394</v>
      </c>
      <c r="BU42" s="260">
        <f t="shared" si="33"/>
        <v>99.612441852663792</v>
      </c>
      <c r="BV42" s="260">
        <f t="shared" si="34"/>
        <v>100.89421584520942</v>
      </c>
      <c r="BW42" s="260">
        <f t="shared" si="35"/>
        <v>115.02962584569519</v>
      </c>
      <c r="BX42" s="260">
        <f t="shared" si="36"/>
        <v>111.49164992212155</v>
      </c>
      <c r="BY42" s="260">
        <f t="shared" si="37"/>
        <v>114.62513932987316</v>
      </c>
      <c r="BZ42" s="260">
        <f t="shared" si="38"/>
        <v>110.22476624011404</v>
      </c>
      <c r="CA42" s="260">
        <f t="shared" si="39"/>
        <v>113.67945888454808</v>
      </c>
      <c r="CB42" s="260">
        <f t="shared" si="40"/>
        <v>107.73724942765556</v>
      </c>
    </row>
    <row r="43" spans="2:80" x14ac:dyDescent="0.2">
      <c r="AQ43" s="248">
        <f t="shared" si="2"/>
        <v>2015</v>
      </c>
      <c r="AR43" s="60">
        <f t="shared" si="3"/>
        <v>37</v>
      </c>
      <c r="AS43" s="61">
        <v>42005</v>
      </c>
      <c r="AT43" s="180">
        <f>+IFERROR(VLOOKUP($AS43,'Salario Nominal'!$C$7:$D$250,2,0),"")</f>
        <v>62.207864797791302</v>
      </c>
      <c r="AU43" s="50">
        <f>+IFERROR(VLOOKUP($AS43,IPC!$C$7:$D$250,2,0),"")</f>
        <v>67.489999999999995</v>
      </c>
      <c r="AV43" s="50">
        <f>+IFERROR(VLOOKUP($AS43,'IPP-Industria'!$C$7:$G$234,2,0),"")</f>
        <v>89.35</v>
      </c>
      <c r="AW43" s="50">
        <f>+IFERROR(VLOOKUP($AS43,'IPP-Minería'!$C$7:$G$234,2,0),"")</f>
        <v>88.29</v>
      </c>
      <c r="AX43" s="50">
        <f t="shared" si="4"/>
        <v>282.87396085714289</v>
      </c>
      <c r="AY43" s="50">
        <f>+VLOOKUP(AS43,'Paridad Diesel'!$C$7:$G$234,2,0)</f>
        <v>0.45557999999999998</v>
      </c>
      <c r="AZ43" s="51">
        <f>+VLOOKUP(AS43,'Tipo de Cambio Observado'!$C$7:$D$258,2,0)</f>
        <v>620.90952380952388</v>
      </c>
      <c r="BA43" s="54">
        <f t="shared" si="24"/>
        <v>120.15154012882168</v>
      </c>
      <c r="BB43" s="55">
        <f t="shared" si="25"/>
        <v>109.40184794942454</v>
      </c>
      <c r="BC43" s="55">
        <f t="shared" si="26"/>
        <v>88.914319832819189</v>
      </c>
      <c r="BD43" s="55">
        <f t="shared" si="27"/>
        <v>74.224464060529641</v>
      </c>
      <c r="BE43" s="55">
        <f t="shared" si="28"/>
        <v>68.004854938188316</v>
      </c>
      <c r="BF43" s="55">
        <f t="shared" si="29"/>
        <v>54.909003254188264</v>
      </c>
      <c r="BG43" s="56">
        <f t="shared" si="30"/>
        <v>123.85009908734985</v>
      </c>
      <c r="BH43" s="55">
        <f t="shared" si="11"/>
        <v>95.062304509213789</v>
      </c>
      <c r="BI43" s="55">
        <f t="shared" si="12"/>
        <v>91.035804172515839</v>
      </c>
      <c r="BJ43" s="55">
        <f t="shared" si="13"/>
        <v>117.62868244229725</v>
      </c>
      <c r="BK43" s="55">
        <f t="shared" si="14"/>
        <v>108.94658274650726</v>
      </c>
      <c r="BL43" s="55">
        <f t="shared" si="15"/>
        <v>117.00515208134003</v>
      </c>
      <c r="BM43" s="55">
        <f t="shared" si="16"/>
        <v>106.66559031007546</v>
      </c>
      <c r="BN43" s="55">
        <f t="shared" si="17"/>
        <v>115.66970410267466</v>
      </c>
      <c r="BO43" s="55">
        <f t="shared" si="18"/>
        <v>101.89053482344167</v>
      </c>
      <c r="BP43" s="72">
        <f t="shared" si="43"/>
        <v>117.70539492836798</v>
      </c>
      <c r="BQ43" s="260">
        <f t="shared" si="44"/>
        <v>109.08575133733183</v>
      </c>
      <c r="BR43" s="260">
        <f t="shared" si="45"/>
        <v>93.61628022688825</v>
      </c>
      <c r="BS43" s="260">
        <f t="shared" si="46"/>
        <v>83.295502311895746</v>
      </c>
      <c r="BT43" s="260">
        <f t="shared" si="32"/>
        <v>94.971461091908239</v>
      </c>
      <c r="BU43" s="260">
        <f t="shared" si="33"/>
        <v>98.662339941182566</v>
      </c>
      <c r="BV43" s="260">
        <f t="shared" si="34"/>
        <v>98.911917521485051</v>
      </c>
      <c r="BW43" s="260">
        <f t="shared" si="35"/>
        <v>115.68945436239248</v>
      </c>
      <c r="BX43" s="260">
        <f t="shared" si="36"/>
        <v>111.11760264699261</v>
      </c>
      <c r="BY43" s="260">
        <f t="shared" si="37"/>
        <v>115.22796098708564</v>
      </c>
      <c r="BZ43" s="260">
        <f t="shared" si="38"/>
        <v>109.6265869427673</v>
      </c>
      <c r="CA43" s="260">
        <f t="shared" si="39"/>
        <v>114.19643456636128</v>
      </c>
      <c r="CB43" s="260">
        <f t="shared" si="40"/>
        <v>106.66168858722286</v>
      </c>
    </row>
    <row r="44" spans="2:80" x14ac:dyDescent="0.2">
      <c r="AQ44" s="248">
        <f t="shared" si="2"/>
        <v>2015</v>
      </c>
      <c r="AR44" s="60">
        <f t="shared" si="3"/>
        <v>38</v>
      </c>
      <c r="AS44" s="61">
        <v>42036</v>
      </c>
      <c r="AT44" s="180">
        <f>+IFERROR(VLOOKUP($AS44,'Salario Nominal'!$C$7:$D$250,2,0),"")</f>
        <v>62.304463648272701</v>
      </c>
      <c r="AU44" s="50">
        <f>+IFERROR(VLOOKUP($AS44,IPC!$C$7:$D$250,2,0),"")</f>
        <v>67.72</v>
      </c>
      <c r="AV44" s="50">
        <f>+IFERROR(VLOOKUP($AS44,'IPP-Industria'!$C$7:$G$234,2,0),"")</f>
        <v>88.36</v>
      </c>
      <c r="AW44" s="50">
        <f>+IFERROR(VLOOKUP($AS44,'IPP-Minería'!$C$7:$G$234,2,0),"")</f>
        <v>86.45</v>
      </c>
      <c r="AX44" s="50">
        <f t="shared" si="4"/>
        <v>293.67395310000001</v>
      </c>
      <c r="AY44" s="50">
        <f>+VLOOKUP(AS44,'Paridad Diesel'!$C$7:$G$234,2,0)</f>
        <v>0.47092000000000001</v>
      </c>
      <c r="AZ44" s="51">
        <f>+VLOOKUP(AS44,'Tipo de Cambio Observado'!$C$7:$D$258,2,0)</f>
        <v>623.61750000000006</v>
      </c>
      <c r="BA44" s="54">
        <f t="shared" si="24"/>
        <v>120.33811622651835</v>
      </c>
      <c r="BB44" s="55">
        <f t="shared" si="25"/>
        <v>109.77467985086724</v>
      </c>
      <c r="BC44" s="55">
        <f t="shared" si="26"/>
        <v>87.929147178823769</v>
      </c>
      <c r="BD44" s="55">
        <f t="shared" si="27"/>
        <v>72.677595628415304</v>
      </c>
      <c r="BE44" s="55">
        <f t="shared" si="28"/>
        <v>70.601247704717892</v>
      </c>
      <c r="BF44" s="55">
        <f t="shared" si="29"/>
        <v>56.757864288296979</v>
      </c>
      <c r="BG44" s="56">
        <f t="shared" si="30"/>
        <v>124.3902472194947</v>
      </c>
      <c r="BH44" s="55">
        <f t="shared" si="11"/>
        <v>94.361930054008283</v>
      </c>
      <c r="BI44" s="55">
        <f t="shared" si="12"/>
        <v>91.120393264679777</v>
      </c>
      <c r="BJ44" s="55">
        <f t="shared" si="13"/>
        <v>117.84643631185403</v>
      </c>
      <c r="BK44" s="55">
        <f t="shared" si="14"/>
        <v>109.49816671250639</v>
      </c>
      <c r="BL44" s="55">
        <f t="shared" si="15"/>
        <v>117.16492886001647</v>
      </c>
      <c r="BM44" s="55">
        <f t="shared" si="16"/>
        <v>107.16008384767386</v>
      </c>
      <c r="BN44" s="55">
        <f t="shared" si="17"/>
        <v>115.78237644506616</v>
      </c>
      <c r="BO44" s="55">
        <f t="shared" si="18"/>
        <v>102.40258086987392</v>
      </c>
      <c r="BP44" s="72">
        <f t="shared" si="43"/>
        <v>118.45068168258221</v>
      </c>
      <c r="BQ44" s="260">
        <f t="shared" si="44"/>
        <v>109.43156643432216</v>
      </c>
      <c r="BR44" s="260">
        <f t="shared" si="45"/>
        <v>92.199887219292137</v>
      </c>
      <c r="BS44" s="260">
        <f t="shared" si="46"/>
        <v>80.652935407033766</v>
      </c>
      <c r="BT44" s="260">
        <f t="shared" si="32"/>
        <v>88.636410135670971</v>
      </c>
      <c r="BU44" s="260">
        <f t="shared" si="33"/>
        <v>97.634981890285516</v>
      </c>
      <c r="BV44" s="260">
        <f t="shared" si="34"/>
        <v>96.972607226148455</v>
      </c>
      <c r="BW44" s="260">
        <f t="shared" si="35"/>
        <v>116.33366477696153</v>
      </c>
      <c r="BX44" s="260">
        <f t="shared" si="36"/>
        <v>110.79285095281085</v>
      </c>
      <c r="BY44" s="260">
        <f t="shared" si="37"/>
        <v>115.80881285939613</v>
      </c>
      <c r="BZ44" s="260">
        <f t="shared" si="38"/>
        <v>109.07478681589562</v>
      </c>
      <c r="CA44" s="260">
        <f t="shared" si="39"/>
        <v>114.6866176750857</v>
      </c>
      <c r="CB44" s="260">
        <f t="shared" si="40"/>
        <v>105.64420144978601</v>
      </c>
    </row>
    <row r="45" spans="2:80" x14ac:dyDescent="0.2">
      <c r="AQ45" s="248">
        <f t="shared" si="2"/>
        <v>2015</v>
      </c>
      <c r="AR45" s="60">
        <f t="shared" si="3"/>
        <v>39</v>
      </c>
      <c r="AS45" s="61">
        <v>42064</v>
      </c>
      <c r="AT45" s="180">
        <f>+IFERROR(VLOOKUP($AS45,'Salario Nominal'!$C$7:$D$250,2,0),"")</f>
        <v>62.805035904410303</v>
      </c>
      <c r="AU45" s="50">
        <f>+IFERROR(VLOOKUP($AS45,IPC!$C$7:$D$250,2,0),"")</f>
        <v>68.150000000000006</v>
      </c>
      <c r="AV45" s="50">
        <f>+IFERROR(VLOOKUP($AS45,'IPP-Industria'!$C$7:$G$234,2,0),"")</f>
        <v>90.25</v>
      </c>
      <c r="AW45" s="50">
        <f>+IFERROR(VLOOKUP($AS45,'IPP-Minería'!$C$7:$G$234,2,0),"")</f>
        <v>89.26</v>
      </c>
      <c r="AX45" s="50">
        <f t="shared" si="4"/>
        <v>320.5994730454546</v>
      </c>
      <c r="AY45" s="50">
        <f>+VLOOKUP(AS45,'Paridad Diesel'!$C$7:$G$234,2,0)</f>
        <v>0.5101</v>
      </c>
      <c r="AZ45" s="51">
        <f>+VLOOKUP(AS45,'Tipo de Cambio Observado'!$C$7:$D$258,2,0)</f>
        <v>628.50318181818193</v>
      </c>
      <c r="BA45" s="54">
        <f t="shared" si="24"/>
        <v>121.30494779542356</v>
      </c>
      <c r="BB45" s="55">
        <f t="shared" si="25"/>
        <v>110.47171340573838</v>
      </c>
      <c r="BC45" s="55">
        <f t="shared" si="26"/>
        <v>89.809931336451385</v>
      </c>
      <c r="BD45" s="55">
        <f t="shared" si="27"/>
        <v>75.039932744850773</v>
      </c>
      <c r="BE45" s="55">
        <f t="shared" si="28"/>
        <v>77.074328763425385</v>
      </c>
      <c r="BF45" s="55">
        <f t="shared" si="29"/>
        <v>61.480053031216094</v>
      </c>
      <c r="BG45" s="56">
        <f t="shared" si="30"/>
        <v>125.36477274066662</v>
      </c>
      <c r="BH45" s="55">
        <f t="shared" si="11"/>
        <v>96.022914954861761</v>
      </c>
      <c r="BI45" s="55">
        <f t="shared" si="12"/>
        <v>93.618173194016208</v>
      </c>
      <c r="BJ45" s="55">
        <f t="shared" si="13"/>
        <v>118.76237348455956</v>
      </c>
      <c r="BK45" s="55">
        <f t="shared" si="14"/>
        <v>111.05382820535763</v>
      </c>
      <c r="BL45" s="55">
        <f t="shared" si="15"/>
        <v>118.13339367605724</v>
      </c>
      <c r="BM45" s="55">
        <f t="shared" si="16"/>
        <v>108.87266945310567</v>
      </c>
      <c r="BN45" s="55">
        <f t="shared" si="17"/>
        <v>116.78695068261048</v>
      </c>
      <c r="BO45" s="55">
        <f t="shared" si="18"/>
        <v>104.40501775859532</v>
      </c>
      <c r="BP45" s="72">
        <f t="shared" si="43"/>
        <v>119.24280639727169</v>
      </c>
      <c r="BQ45" s="260">
        <f t="shared" si="44"/>
        <v>109.7422596855244</v>
      </c>
      <c r="BR45" s="260">
        <f t="shared" si="45"/>
        <v>91.2097389458321</v>
      </c>
      <c r="BS45" s="260">
        <f t="shared" si="46"/>
        <v>78.659100462379158</v>
      </c>
      <c r="BT45" s="260">
        <f t="shared" si="32"/>
        <v>83.358753313512366</v>
      </c>
      <c r="BU45" s="260">
        <f t="shared" si="33"/>
        <v>96.953125139516033</v>
      </c>
      <c r="BV45" s="260">
        <f t="shared" si="34"/>
        <v>95.474618271751794</v>
      </c>
      <c r="BW45" s="260">
        <f t="shared" si="35"/>
        <v>117.00999700957668</v>
      </c>
      <c r="BX45" s="260">
        <f t="shared" si="36"/>
        <v>110.61201788370501</v>
      </c>
      <c r="BY45" s="260">
        <f t="shared" si="37"/>
        <v>116.44182961002191</v>
      </c>
      <c r="BZ45" s="260">
        <f t="shared" si="38"/>
        <v>108.71215393695729</v>
      </c>
      <c r="CA45" s="260">
        <f t="shared" si="39"/>
        <v>115.24410804241474</v>
      </c>
      <c r="CB45" s="260">
        <f t="shared" si="40"/>
        <v>104.88401961340021</v>
      </c>
    </row>
    <row r="46" spans="2:80" x14ac:dyDescent="0.2">
      <c r="AQ46" s="248">
        <f t="shared" si="2"/>
        <v>2015</v>
      </c>
      <c r="AR46" s="60">
        <f t="shared" si="3"/>
        <v>40</v>
      </c>
      <c r="AS46" s="61">
        <v>42095</v>
      </c>
      <c r="AT46" s="180">
        <f>+IFERROR(VLOOKUP($AS46,'Salario Nominal'!$C$7:$D$250,2,0),"")</f>
        <v>62.678281490143497</v>
      </c>
      <c r="AU46" s="50">
        <f>+IFERROR(VLOOKUP($AS46,IPC!$C$7:$D$250,2,0),"")</f>
        <v>68.540000000000006</v>
      </c>
      <c r="AV46" s="50">
        <f>+IFERROR(VLOOKUP($AS46,'IPP-Industria'!$C$7:$G$234,2,0),"")</f>
        <v>91.7</v>
      </c>
      <c r="AW46" s="50">
        <f>+IFERROR(VLOOKUP($AS46,'IPP-Minería'!$C$7:$G$234,2,0),"")</f>
        <v>90.32</v>
      </c>
      <c r="AX46" s="50">
        <f t="shared" si="4"/>
        <v>300.75548761904764</v>
      </c>
      <c r="AY46" s="50">
        <f>+VLOOKUP(AS46,'Paridad Diesel'!$C$7:$G$234,2,0)</f>
        <v>0.48925000000000002</v>
      </c>
      <c r="AZ46" s="51">
        <f>+VLOOKUP(AS46,'Tipo de Cambio Observado'!$C$7:$D$258,2,0)</f>
        <v>614.7276190476191</v>
      </c>
      <c r="BA46" s="54">
        <f t="shared" si="24"/>
        <v>121.06012765665513</v>
      </c>
      <c r="BB46" s="55">
        <f t="shared" si="25"/>
        <v>111.10390662992383</v>
      </c>
      <c r="BC46" s="55">
        <f t="shared" si="26"/>
        <v>91.252860981192157</v>
      </c>
      <c r="BD46" s="55">
        <f t="shared" si="27"/>
        <v>75.931063472047072</v>
      </c>
      <c r="BE46" s="55">
        <f t="shared" si="28"/>
        <v>72.303697538730063</v>
      </c>
      <c r="BF46" s="55">
        <f t="shared" si="29"/>
        <v>58.967096540918405</v>
      </c>
      <c r="BG46" s="56">
        <f t="shared" si="30"/>
        <v>122.61702166149074</v>
      </c>
      <c r="BH46" s="55">
        <f t="shared" si="11"/>
        <v>96.712323094980519</v>
      </c>
      <c r="BI46" s="55">
        <f t="shared" si="12"/>
        <v>93.206094029959885</v>
      </c>
      <c r="BJ46" s="55">
        <f t="shared" si="13"/>
        <v>118.71708214681388</v>
      </c>
      <c r="BK46" s="55">
        <f t="shared" si="14"/>
        <v>110.6158463606285</v>
      </c>
      <c r="BL46" s="55">
        <f t="shared" si="15"/>
        <v>118.10441217832633</v>
      </c>
      <c r="BM46" s="55">
        <f t="shared" si="16"/>
        <v>108.43631275983047</v>
      </c>
      <c r="BN46" s="55">
        <f t="shared" si="17"/>
        <v>116.83162594579258</v>
      </c>
      <c r="BO46" s="55">
        <f t="shared" si="18"/>
        <v>103.92934877285251</v>
      </c>
      <c r="BP46" s="72">
        <f t="shared" si="43"/>
        <v>119.93322156845483</v>
      </c>
      <c r="BQ46" s="260">
        <f t="shared" si="44"/>
        <v>109.96920084292429</v>
      </c>
      <c r="BR46" s="260">
        <f t="shared" si="45"/>
        <v>90.708859919726663</v>
      </c>
      <c r="BS46" s="260">
        <f t="shared" si="46"/>
        <v>77.155667647470935</v>
      </c>
      <c r="BT46" s="260">
        <f t="shared" si="32"/>
        <v>78.173784079575682</v>
      </c>
      <c r="BU46" s="260">
        <f t="shared" si="33"/>
        <v>96.533414506230869</v>
      </c>
      <c r="BV46" s="260">
        <f t="shared" si="34"/>
        <v>94.157833165517147</v>
      </c>
      <c r="BW46" s="260">
        <f t="shared" si="35"/>
        <v>117.59277681644569</v>
      </c>
      <c r="BX46" s="260">
        <f t="shared" si="36"/>
        <v>110.36714726877737</v>
      </c>
      <c r="BY46" s="260">
        <f t="shared" si="37"/>
        <v>117.00396963715673</v>
      </c>
      <c r="BZ46" s="260">
        <f t="shared" si="38"/>
        <v>108.32796356769607</v>
      </c>
      <c r="CA46" s="260">
        <f t="shared" si="39"/>
        <v>115.75504665346712</v>
      </c>
      <c r="CB46" s="260">
        <f t="shared" si="40"/>
        <v>104.15489484680688</v>
      </c>
    </row>
    <row r="47" spans="2:80" x14ac:dyDescent="0.2">
      <c r="AQ47" s="248">
        <f t="shared" si="2"/>
        <v>2015</v>
      </c>
      <c r="AR47" s="60">
        <f t="shared" si="3"/>
        <v>41</v>
      </c>
      <c r="AS47" s="61">
        <v>42125</v>
      </c>
      <c r="AT47" s="180">
        <f>+IFERROR(VLOOKUP($AS47,'Salario Nominal'!$C$7:$D$250,2,0),"")</f>
        <v>62.725983903067402</v>
      </c>
      <c r="AU47" s="50">
        <f>+IFERROR(VLOOKUP($AS47,IPC!$C$7:$D$250,2,0),"")</f>
        <v>68.66</v>
      </c>
      <c r="AV47" s="50">
        <f>+IFERROR(VLOOKUP($AS47,'IPP-Industria'!$C$7:$G$234,2,0),"")</f>
        <v>93.71</v>
      </c>
      <c r="AW47" s="50">
        <f>+IFERROR(VLOOKUP($AS47,'IPP-Minería'!$C$7:$G$234,2,0),"")</f>
        <v>94.19</v>
      </c>
      <c r="AX47" s="50">
        <f t="shared" si="4"/>
        <v>329.53622328421062</v>
      </c>
      <c r="AY47" s="50">
        <f>+VLOOKUP(AS47,'Paridad Diesel'!$C$7:$G$234,2,0)</f>
        <v>0.54236000000000006</v>
      </c>
      <c r="AZ47" s="51">
        <f>+VLOOKUP(AS47,'Tipo de Cambio Observado'!$C$7:$D$258,2,0)</f>
        <v>607.59684210526325</v>
      </c>
      <c r="BA47" s="54">
        <f t="shared" si="24"/>
        <v>121.15226260453187</v>
      </c>
      <c r="BB47" s="55">
        <f t="shared" si="25"/>
        <v>111.29842762198088</v>
      </c>
      <c r="BC47" s="55">
        <f t="shared" si="26"/>
        <v>93.253060005970738</v>
      </c>
      <c r="BD47" s="55">
        <f t="shared" si="27"/>
        <v>79.184531315678854</v>
      </c>
      <c r="BE47" s="55">
        <f t="shared" si="28"/>
        <v>79.222785276580183</v>
      </c>
      <c r="BF47" s="55">
        <f t="shared" si="29"/>
        <v>65.368205375436915</v>
      </c>
      <c r="BG47" s="56">
        <f t="shared" si="30"/>
        <v>121.194676864036</v>
      </c>
      <c r="BH47" s="55">
        <f t="shared" si="11"/>
        <v>98.401839810780885</v>
      </c>
      <c r="BI47" s="55">
        <f t="shared" si="12"/>
        <v>95.772959766038213</v>
      </c>
      <c r="BJ47" s="55">
        <f t="shared" si="13"/>
        <v>118.84503139869734</v>
      </c>
      <c r="BK47" s="55">
        <f t="shared" si="14"/>
        <v>111.62321276359086</v>
      </c>
      <c r="BL47" s="55">
        <f t="shared" si="15"/>
        <v>118.30296778297765</v>
      </c>
      <c r="BM47" s="55">
        <f t="shared" si="16"/>
        <v>109.66664346603923</v>
      </c>
      <c r="BN47" s="55">
        <f t="shared" si="17"/>
        <v>117.10894361266145</v>
      </c>
      <c r="BO47" s="55">
        <f t="shared" si="18"/>
        <v>105.58820289087338</v>
      </c>
      <c r="BP47" s="72">
        <f t="shared" si="43"/>
        <v>120.52812659220602</v>
      </c>
      <c r="BQ47" s="260">
        <f t="shared" si="44"/>
        <v>110.22586048522182</v>
      </c>
      <c r="BR47" s="260">
        <f t="shared" si="45"/>
        <v>90.592762132218795</v>
      </c>
      <c r="BS47" s="260">
        <f t="shared" si="46"/>
        <v>76.341600112091911</v>
      </c>
      <c r="BT47" s="260">
        <f t="shared" si="32"/>
        <v>75.416248890258572</v>
      </c>
      <c r="BU47" s="260">
        <f t="shared" si="33"/>
        <v>96.426380871675875</v>
      </c>
      <c r="BV47" s="260">
        <f t="shared" si="34"/>
        <v>93.546679563682531</v>
      </c>
      <c r="BW47" s="260">
        <f t="shared" si="35"/>
        <v>118.11028823888894</v>
      </c>
      <c r="BX47" s="260">
        <f t="shared" si="36"/>
        <v>110.39813497134848</v>
      </c>
      <c r="BY47" s="260">
        <f t="shared" si="37"/>
        <v>117.51277858827625</v>
      </c>
      <c r="BZ47" s="260">
        <f t="shared" si="38"/>
        <v>108.28152667537692</v>
      </c>
      <c r="CA47" s="260">
        <f t="shared" si="39"/>
        <v>116.23298435864324</v>
      </c>
      <c r="CB47" s="260">
        <f t="shared" si="40"/>
        <v>103.9073913793403</v>
      </c>
    </row>
    <row r="48" spans="2:80" x14ac:dyDescent="0.2">
      <c r="AQ48" s="248">
        <f t="shared" si="2"/>
        <v>2015</v>
      </c>
      <c r="AR48" s="60">
        <f t="shared" si="3"/>
        <v>42</v>
      </c>
      <c r="AS48" s="61">
        <v>42156</v>
      </c>
      <c r="AT48" s="180">
        <f>+IFERROR(VLOOKUP($AS48,'Salario Nominal'!$C$7:$D$250,2,0),"")</f>
        <v>62.860953840328897</v>
      </c>
      <c r="AU48" s="50">
        <f>+IFERROR(VLOOKUP($AS48,IPC!$C$7:$D$250,2,0),"")</f>
        <v>69</v>
      </c>
      <c r="AV48" s="50">
        <f>+IFERROR(VLOOKUP($AS48,'IPP-Industria'!$C$7:$G$234,2,0),"")</f>
        <v>91.66</v>
      </c>
      <c r="AW48" s="50">
        <f>+IFERROR(VLOOKUP($AS48,'IPP-Minería'!$C$7:$G$234,2,0),"")</f>
        <v>87.91</v>
      </c>
      <c r="AX48" s="50">
        <f t="shared" si="4"/>
        <v>327.68547545714273</v>
      </c>
      <c r="AY48" s="50">
        <f>+VLOOKUP(AS48,'Paridad Diesel'!$C$7:$G$234,2,0)</f>
        <v>0.52013999999999994</v>
      </c>
      <c r="AZ48" s="51">
        <f>+VLOOKUP(AS48,'Tipo de Cambio Observado'!$C$7:$D$258,2,0)</f>
        <v>629.99476190476173</v>
      </c>
      <c r="BA48" s="54">
        <f t="shared" si="24"/>
        <v>121.41295063627469</v>
      </c>
      <c r="BB48" s="55">
        <f t="shared" si="25"/>
        <v>111.8495704328092</v>
      </c>
      <c r="BC48" s="55">
        <f t="shared" si="26"/>
        <v>91.213056025475169</v>
      </c>
      <c r="BD48" s="55">
        <f t="shared" si="27"/>
        <v>73.905002101723412</v>
      </c>
      <c r="BE48" s="55">
        <f t="shared" si="28"/>
        <v>78.777852709702884</v>
      </c>
      <c r="BF48" s="55">
        <f t="shared" si="29"/>
        <v>62.690128962275516</v>
      </c>
      <c r="BG48" s="56">
        <f t="shared" si="30"/>
        <v>125.66229167770308</v>
      </c>
      <c r="BH48" s="55">
        <f t="shared" si="11"/>
        <v>96.198477737902408</v>
      </c>
      <c r="BI48" s="55">
        <f t="shared" si="12"/>
        <v>94.18925801848296</v>
      </c>
      <c r="BJ48" s="55">
        <f t="shared" si="13"/>
        <v>119.15087503350721</v>
      </c>
      <c r="BK48" s="55">
        <f t="shared" si="14"/>
        <v>111.88981392697579</v>
      </c>
      <c r="BL48" s="55">
        <f t="shared" si="15"/>
        <v>118.49939057291775</v>
      </c>
      <c r="BM48" s="55">
        <f t="shared" si="16"/>
        <v>109.74796578902469</v>
      </c>
      <c r="BN48" s="55">
        <f t="shared" si="17"/>
        <v>117.21249662698634</v>
      </c>
      <c r="BO48" s="55">
        <f t="shared" si="18"/>
        <v>105.47619182300257</v>
      </c>
      <c r="BP48" s="72">
        <f t="shared" si="43"/>
        <v>120.90332417470421</v>
      </c>
      <c r="BQ48" s="260">
        <f t="shared" si="44"/>
        <v>110.65002431512401</v>
      </c>
      <c r="BR48" s="260">
        <f t="shared" si="45"/>
        <v>90.395395893455387</v>
      </c>
      <c r="BS48" s="260">
        <f t="shared" si="46"/>
        <v>75.160431553874176</v>
      </c>
      <c r="BT48" s="260">
        <f t="shared" si="32"/>
        <v>74.330794488557459</v>
      </c>
      <c r="BU48" s="260">
        <f t="shared" si="33"/>
        <v>96.126631693624617</v>
      </c>
      <c r="BV48" s="260">
        <f t="shared" si="34"/>
        <v>93.157113740948816</v>
      </c>
      <c r="BW48" s="260">
        <f t="shared" si="35"/>
        <v>118.49174680295488</v>
      </c>
      <c r="BX48" s="260">
        <f t="shared" si="36"/>
        <v>110.60457511926107</v>
      </c>
      <c r="BY48" s="260">
        <f t="shared" si="37"/>
        <v>117.86837419193925</v>
      </c>
      <c r="BZ48" s="260">
        <f t="shared" si="38"/>
        <v>108.42487760429155</v>
      </c>
      <c r="CA48" s="260">
        <f t="shared" si="39"/>
        <v>116.56534956929862</v>
      </c>
      <c r="CB48" s="260">
        <f t="shared" si="40"/>
        <v>103.94864615643989</v>
      </c>
    </row>
    <row r="49" spans="43:80" x14ac:dyDescent="0.2">
      <c r="AQ49" s="248">
        <f t="shared" si="2"/>
        <v>2015</v>
      </c>
      <c r="AR49" s="60">
        <f t="shared" si="3"/>
        <v>43</v>
      </c>
      <c r="AS49" s="61">
        <v>42186</v>
      </c>
      <c r="AT49" s="180">
        <f>+IFERROR(VLOOKUP($AS49,'Salario Nominal'!$C$7:$D$250,2,0),"")</f>
        <v>63.514247774945098</v>
      </c>
      <c r="AU49" s="50">
        <f>+IFERROR(VLOOKUP($AS49,IPC!$C$7:$D$250,2,0),"")</f>
        <v>69.290000000000006</v>
      </c>
      <c r="AV49" s="50">
        <f>+IFERROR(VLOOKUP($AS49,'IPP-Industria'!$C$7:$G$234,2,0),"")</f>
        <v>89.13</v>
      </c>
      <c r="AW49" s="50">
        <f>+IFERROR(VLOOKUP($AS49,'IPP-Minería'!$C$7:$G$234,2,0),"")</f>
        <v>82.52</v>
      </c>
      <c r="AX49" s="50">
        <f t="shared" si="4"/>
        <v>318.48385913181818</v>
      </c>
      <c r="AY49" s="50">
        <f>+VLOOKUP(AS49,'Paridad Diesel'!$C$7:$G$234,2,0)</f>
        <v>0.48987000000000003</v>
      </c>
      <c r="AZ49" s="51">
        <f>+VLOOKUP(AS49,'Tipo de Cambio Observado'!$C$7:$D$258,2,0)</f>
        <v>650.13954545454544</v>
      </c>
      <c r="BA49" s="54">
        <f t="shared" si="24"/>
        <v>122.67475688305881</v>
      </c>
      <c r="BB49" s="55">
        <f t="shared" si="25"/>
        <v>112.31966283028045</v>
      </c>
      <c r="BC49" s="55">
        <f t="shared" si="26"/>
        <v>88.695392576375752</v>
      </c>
      <c r="BD49" s="55">
        <f t="shared" si="27"/>
        <v>69.37368642286674</v>
      </c>
      <c r="BE49" s="55">
        <f t="shared" si="28"/>
        <v>76.565720559028946</v>
      </c>
      <c r="BF49" s="55">
        <f t="shared" si="29"/>
        <v>59.041822345426063</v>
      </c>
      <c r="BG49" s="56">
        <f t="shared" si="30"/>
        <v>129.68048328704825</v>
      </c>
      <c r="BH49" s="55">
        <f t="shared" si="11"/>
        <v>94.395438185062972</v>
      </c>
      <c r="BI49" s="55">
        <f t="shared" si="12"/>
        <v>92.539410247669906</v>
      </c>
      <c r="BJ49" s="55">
        <f t="shared" si="13"/>
        <v>120.21605149841857</v>
      </c>
      <c r="BK49" s="55">
        <f t="shared" si="14"/>
        <v>112.35706572006588</v>
      </c>
      <c r="BL49" s="55">
        <f t="shared" si="15"/>
        <v>119.45926436287859</v>
      </c>
      <c r="BM49" s="55">
        <f t="shared" si="16"/>
        <v>109.95050753934689</v>
      </c>
      <c r="BN49" s="55">
        <f t="shared" si="17"/>
        <v>118.0133724969415</v>
      </c>
      <c r="BO49" s="55">
        <f t="shared" si="18"/>
        <v>105.23199322621072</v>
      </c>
      <c r="BP49" s="72">
        <f t="shared" si="43"/>
        <v>121.32386030041039</v>
      </c>
      <c r="BQ49" s="260">
        <f t="shared" si="44"/>
        <v>111.13632679526665</v>
      </c>
      <c r="BR49" s="260">
        <f t="shared" si="45"/>
        <v>90.358908017381495</v>
      </c>
      <c r="BS49" s="260">
        <f t="shared" si="46"/>
        <v>74.351968614263697</v>
      </c>
      <c r="BT49" s="260">
        <f t="shared" si="32"/>
        <v>75.757605425364218</v>
      </c>
      <c r="BU49" s="260">
        <f t="shared" si="33"/>
        <v>96.015487306266138</v>
      </c>
      <c r="BV49" s="260">
        <f t="shared" si="34"/>
        <v>93.407714753474508</v>
      </c>
      <c r="BW49" s="260">
        <f t="shared" si="35"/>
        <v>118.92297497897511</v>
      </c>
      <c r="BX49" s="260">
        <f t="shared" si="36"/>
        <v>111.17298894818749</v>
      </c>
      <c r="BY49" s="260">
        <f t="shared" si="37"/>
        <v>118.277392905529</v>
      </c>
      <c r="BZ49" s="260">
        <f t="shared" si="38"/>
        <v>108.97236380917012</v>
      </c>
      <c r="CA49" s="260">
        <f t="shared" si="39"/>
        <v>116.95596096834309</v>
      </c>
      <c r="CB49" s="260">
        <f t="shared" si="40"/>
        <v>104.50555589023475</v>
      </c>
    </row>
    <row r="50" spans="43:80" x14ac:dyDescent="0.2">
      <c r="AQ50" s="248">
        <f t="shared" si="2"/>
        <v>2015</v>
      </c>
      <c r="AR50" s="60">
        <f t="shared" si="3"/>
        <v>44</v>
      </c>
      <c r="AS50" s="61">
        <v>42217</v>
      </c>
      <c r="AT50" s="180">
        <f>+IFERROR(VLOOKUP($AS50,'Salario Nominal'!$C$7:$D$250,2,0),"")</f>
        <v>63.483321194816497</v>
      </c>
      <c r="AU50" s="50">
        <f>+IFERROR(VLOOKUP($AS50,IPC!$C$7:$D$250,2,0),"")</f>
        <v>69.760000000000005</v>
      </c>
      <c r="AV50" s="50">
        <f>+IFERROR(VLOOKUP($AS50,'IPP-Industria'!$C$7:$G$234,2,0),"")</f>
        <v>86.69</v>
      </c>
      <c r="AW50" s="50">
        <f>+IFERROR(VLOOKUP($AS50,'IPP-Minería'!$C$7:$G$234,2,0),"")</f>
        <v>78.069999999999993</v>
      </c>
      <c r="AX50" s="50">
        <f t="shared" si="4"/>
        <v>297.41049287142857</v>
      </c>
      <c r="AY50" s="50">
        <f>+VLOOKUP(AS50,'Paridad Diesel'!$C$7:$G$234,2,0)</f>
        <v>0.43220999999999998</v>
      </c>
      <c r="AZ50" s="51">
        <f>+VLOOKUP(AS50,'Tipo de Cambio Observado'!$C$7:$D$258,2,0)</f>
        <v>688.11571428571426</v>
      </c>
      <c r="BA50" s="54">
        <f t="shared" si="24"/>
        <v>122.61502366049204</v>
      </c>
      <c r="BB50" s="55">
        <f t="shared" si="25"/>
        <v>113.08153671583727</v>
      </c>
      <c r="BC50" s="55">
        <f t="shared" si="26"/>
        <v>86.26729027763956</v>
      </c>
      <c r="BD50" s="55">
        <f t="shared" si="27"/>
        <v>65.632618747372845</v>
      </c>
      <c r="BE50" s="55">
        <f t="shared" si="28"/>
        <v>71.499537686435573</v>
      </c>
      <c r="BF50" s="55">
        <f t="shared" si="29"/>
        <v>52.092322526214296</v>
      </c>
      <c r="BG50" s="56">
        <f t="shared" si="30"/>
        <v>137.25542310088983</v>
      </c>
      <c r="BH50" s="55">
        <f t="shared" si="11"/>
        <v>92.527120990192785</v>
      </c>
      <c r="BI50" s="55">
        <f t="shared" si="12"/>
        <v>90.361365756061502</v>
      </c>
      <c r="BJ50" s="55">
        <f t="shared" si="13"/>
        <v>120.31434108261264</v>
      </c>
      <c r="BK50" s="55">
        <f t="shared" si="14"/>
        <v>111.97992229337638</v>
      </c>
      <c r="BL50" s="55">
        <f t="shared" si="15"/>
        <v>119.41425097146764</v>
      </c>
      <c r="BM50" s="55">
        <f t="shared" si="16"/>
        <v>109.29171313205272</v>
      </c>
      <c r="BN50" s="55">
        <f t="shared" si="17"/>
        <v>117.87540819617496</v>
      </c>
      <c r="BO50" s="55">
        <f t="shared" si="18"/>
        <v>104.20999084709982</v>
      </c>
      <c r="BP50" s="72">
        <f t="shared" si="43"/>
        <v>121.70334487273935</v>
      </c>
      <c r="BQ50" s="260">
        <f t="shared" si="44"/>
        <v>111.68746960609501</v>
      </c>
      <c r="BR50" s="260">
        <f t="shared" si="45"/>
        <v>90.08193186718411</v>
      </c>
      <c r="BS50" s="260">
        <f t="shared" si="46"/>
        <v>73.177805800756616</v>
      </c>
      <c r="BT50" s="260">
        <f t="shared" si="32"/>
        <v>75.90732042231717</v>
      </c>
      <c r="BU50" s="260">
        <f t="shared" si="33"/>
        <v>95.709685795630222</v>
      </c>
      <c r="BV50" s="260">
        <f t="shared" si="34"/>
        <v>93.281210168704774</v>
      </c>
      <c r="BW50" s="260">
        <f t="shared" si="35"/>
        <v>119.33429244076819</v>
      </c>
      <c r="BX50" s="260">
        <f t="shared" si="36"/>
        <v>111.5866148783325</v>
      </c>
      <c r="BY50" s="260">
        <f t="shared" si="37"/>
        <v>118.65227992410418</v>
      </c>
      <c r="BZ50" s="260">
        <f t="shared" si="38"/>
        <v>109.3276353565666</v>
      </c>
      <c r="CA50" s="260">
        <f t="shared" si="39"/>
        <v>117.30479959352789</v>
      </c>
      <c r="CB50" s="260">
        <f t="shared" si="40"/>
        <v>104.80679088643905</v>
      </c>
    </row>
    <row r="51" spans="43:80" x14ac:dyDescent="0.2">
      <c r="AQ51" s="248">
        <f t="shared" si="2"/>
        <v>2015</v>
      </c>
      <c r="AR51" s="60">
        <f t="shared" si="3"/>
        <v>45</v>
      </c>
      <c r="AS51" s="61">
        <v>42248</v>
      </c>
      <c r="AT51" s="180">
        <f>+IFERROR(VLOOKUP($AS51,'Salario Nominal'!$C$7:$D$250,2,0),"")</f>
        <v>63.912104834873098</v>
      </c>
      <c r="AU51" s="50">
        <f>+IFERROR(VLOOKUP($AS51,IPC!$C$7:$D$250,2,0),"")</f>
        <v>70.11</v>
      </c>
      <c r="AV51" s="50">
        <f>+IFERROR(VLOOKUP($AS51,'IPP-Industria'!$C$7:$G$234,2,0),"")</f>
        <v>88.03</v>
      </c>
      <c r="AW51" s="50">
        <f>+IFERROR(VLOOKUP($AS51,'IPP-Minería'!$C$7:$G$234,2,0),"")</f>
        <v>79.64</v>
      </c>
      <c r="AX51" s="50">
        <f t="shared" si="4"/>
        <v>291.39086130952376</v>
      </c>
      <c r="AY51" s="50">
        <f>+VLOOKUP(AS51,'Paridad Diesel'!$C$7:$G$234,2,0)</f>
        <v>0.42125000000000001</v>
      </c>
      <c r="AZ51" s="51">
        <f>+VLOOKUP(AS51,'Tipo de Cambio Observado'!$C$7:$D$258,2,0)</f>
        <v>691.72904761904749</v>
      </c>
      <c r="BA51" s="54">
        <f t="shared" si="24"/>
        <v>123.44319892261215</v>
      </c>
      <c r="BB51" s="55">
        <f t="shared" si="25"/>
        <v>113.648889609337</v>
      </c>
      <c r="BC51" s="55">
        <f t="shared" si="26"/>
        <v>87.600756294158629</v>
      </c>
      <c r="BD51" s="55">
        <f t="shared" si="27"/>
        <v>66.952501050861699</v>
      </c>
      <c r="BE51" s="55">
        <f t="shared" si="28"/>
        <v>70.05237666140431</v>
      </c>
      <c r="BF51" s="55">
        <f t="shared" si="29"/>
        <v>50.771363143304818</v>
      </c>
      <c r="BG51" s="56">
        <f t="shared" si="30"/>
        <v>137.97615885096062</v>
      </c>
      <c r="BH51" s="55">
        <f t="shared" si="11"/>
        <v>93.634469633627162</v>
      </c>
      <c r="BI51" s="55">
        <f t="shared" si="12"/>
        <v>90.883848641249671</v>
      </c>
      <c r="BJ51" s="55">
        <f t="shared" si="13"/>
        <v>121.09054720020583</v>
      </c>
      <c r="BK51" s="55">
        <f t="shared" si="14"/>
        <v>112.42282675413084</v>
      </c>
      <c r="BL51" s="55">
        <f t="shared" si="15"/>
        <v>120.22604926283756</v>
      </c>
      <c r="BM51" s="55">
        <f t="shared" si="16"/>
        <v>109.75195334294318</v>
      </c>
      <c r="BN51" s="55">
        <f t="shared" si="17"/>
        <v>118.7066037026877</v>
      </c>
      <c r="BO51" s="55">
        <f t="shared" si="18"/>
        <v>104.60662324094847</v>
      </c>
      <c r="BP51" s="72">
        <f t="shared" si="43"/>
        <v>122.05972006060411</v>
      </c>
      <c r="BQ51" s="260">
        <f t="shared" si="44"/>
        <v>112.21699897336141</v>
      </c>
      <c r="BR51" s="260">
        <f t="shared" si="45"/>
        <v>89.713736026801996</v>
      </c>
      <c r="BS51" s="260">
        <f t="shared" si="46"/>
        <v>71.829900518425106</v>
      </c>
      <c r="BT51" s="260">
        <f t="shared" si="32"/>
        <v>74.736995071980331</v>
      </c>
      <c r="BU51" s="260">
        <f t="shared" si="33"/>
        <v>95.311611575424465</v>
      </c>
      <c r="BV51" s="260">
        <f t="shared" si="34"/>
        <v>92.825489409910361</v>
      </c>
      <c r="BW51" s="260">
        <f t="shared" si="35"/>
        <v>119.72232139337591</v>
      </c>
      <c r="BX51" s="260">
        <f t="shared" si="36"/>
        <v>111.81478130312803</v>
      </c>
      <c r="BY51" s="260">
        <f t="shared" si="37"/>
        <v>119.00105585523426</v>
      </c>
      <c r="BZ51" s="260">
        <f t="shared" si="38"/>
        <v>109.47418267153951</v>
      </c>
      <c r="CA51" s="260">
        <f t="shared" si="39"/>
        <v>117.62474176354077</v>
      </c>
      <c r="CB51" s="260">
        <f t="shared" si="40"/>
        <v>104.84039180016458</v>
      </c>
    </row>
    <row r="52" spans="43:80" x14ac:dyDescent="0.2">
      <c r="AQ52" s="248">
        <f t="shared" si="2"/>
        <v>2015</v>
      </c>
      <c r="AR52" s="60">
        <f t="shared" si="3"/>
        <v>46</v>
      </c>
      <c r="AS52" s="61">
        <v>42278</v>
      </c>
      <c r="AT52" s="180">
        <f>+IFERROR(VLOOKUP($AS52,'Salario Nominal'!$C$7:$D$250,2,0),"")</f>
        <v>63.9835181321397</v>
      </c>
      <c r="AU52" s="50">
        <f>+IFERROR(VLOOKUP($AS52,IPC!$C$7:$D$250,2,0),"")</f>
        <v>70.400000000000006</v>
      </c>
      <c r="AV52" s="50">
        <f>+IFERROR(VLOOKUP($AS52,'IPP-Industria'!$C$7:$G$234,2,0),"")</f>
        <v>87.91</v>
      </c>
      <c r="AW52" s="50">
        <f>+IFERROR(VLOOKUP($AS52,'IPP-Minería'!$C$7:$G$234,2,0),"")</f>
        <v>79.61</v>
      </c>
      <c r="AX52" s="50">
        <f t="shared" si="4"/>
        <v>283.80235200000004</v>
      </c>
      <c r="AY52" s="50">
        <f>+VLOOKUP(AS52,'Paridad Diesel'!$C$7:$G$234,2,0)</f>
        <v>0.41411999999999999</v>
      </c>
      <c r="AZ52" s="51">
        <f>+VLOOKUP(AS52,'Tipo de Cambio Observado'!$C$7:$D$258,2,0)</f>
        <v>685.3142857142858</v>
      </c>
      <c r="BA52" s="54">
        <f t="shared" si="24"/>
        <v>123.58113031890987</v>
      </c>
      <c r="BB52" s="55">
        <f t="shared" si="25"/>
        <v>114.11898200680825</v>
      </c>
      <c r="BC52" s="55">
        <f t="shared" si="26"/>
        <v>87.481341427007663</v>
      </c>
      <c r="BD52" s="55">
        <f t="shared" si="27"/>
        <v>66.927280369903315</v>
      </c>
      <c r="BE52" s="55">
        <f t="shared" si="28"/>
        <v>68.228046584406272</v>
      </c>
      <c r="BF52" s="55">
        <f t="shared" si="29"/>
        <v>49.912016391466793</v>
      </c>
      <c r="BG52" s="56">
        <f t="shared" si="30"/>
        <v>136.69663443224641</v>
      </c>
      <c r="BH52" s="55">
        <f t="shared" si="11"/>
        <v>93.678956058206523</v>
      </c>
      <c r="BI52" s="55">
        <f t="shared" si="12"/>
        <v>90.622566352758838</v>
      </c>
      <c r="BJ52" s="55">
        <f t="shared" si="13"/>
        <v>121.29748769820399</v>
      </c>
      <c r="BK52" s="55">
        <f t="shared" si="14"/>
        <v>112.44734927052265</v>
      </c>
      <c r="BL52" s="55">
        <f t="shared" si="15"/>
        <v>120.40316749454675</v>
      </c>
      <c r="BM52" s="55">
        <f t="shared" si="16"/>
        <v>109.71175215295744</v>
      </c>
      <c r="BN52" s="55">
        <f t="shared" si="17"/>
        <v>118.87485385516452</v>
      </c>
      <c r="BO52" s="55">
        <f t="shared" si="18"/>
        <v>104.47436289393407</v>
      </c>
      <c r="BP52" s="72">
        <f t="shared" ref="BP52:BP83" si="57">+AVERAGE(BA47:BA52)</f>
        <v>122.47988717097991</v>
      </c>
      <c r="BQ52" s="260">
        <f t="shared" ref="BQ52:BQ83" si="58">+AVERAGE(BB47:BB52)</f>
        <v>112.7195115361755</v>
      </c>
      <c r="BR52" s="260">
        <f t="shared" ref="BR52:BR83" si="59">+AVERAGE(BC47:BC52)</f>
        <v>89.085149434437923</v>
      </c>
      <c r="BS52" s="260">
        <f t="shared" ref="BS52:BS83" si="60">+AVERAGE(BD47:BD52)</f>
        <v>70.329270001401156</v>
      </c>
      <c r="BT52" s="260">
        <f t="shared" si="32"/>
        <v>74.057719912926373</v>
      </c>
      <c r="BU52" s="260">
        <f t="shared" si="33"/>
        <v>94.806050402628784</v>
      </c>
      <c r="BV52" s="260">
        <f t="shared" si="34"/>
        <v>92.394901463710198</v>
      </c>
      <c r="BW52" s="260">
        <f t="shared" si="35"/>
        <v>120.15238898527427</v>
      </c>
      <c r="BX52" s="260">
        <f t="shared" si="36"/>
        <v>112.1200317881104</v>
      </c>
      <c r="BY52" s="260">
        <f t="shared" si="37"/>
        <v>119.38418174127099</v>
      </c>
      <c r="BZ52" s="260">
        <f t="shared" si="38"/>
        <v>109.68675590372736</v>
      </c>
      <c r="CA52" s="260">
        <f t="shared" si="39"/>
        <v>117.96527974843609</v>
      </c>
      <c r="CB52" s="260">
        <f t="shared" si="40"/>
        <v>104.9312274870115</v>
      </c>
    </row>
    <row r="53" spans="43:80" x14ac:dyDescent="0.2">
      <c r="AQ53" s="248">
        <f t="shared" si="2"/>
        <v>2015</v>
      </c>
      <c r="AR53" s="60">
        <f t="shared" si="3"/>
        <v>47</v>
      </c>
      <c r="AS53" s="61">
        <v>42309</v>
      </c>
      <c r="AT53" s="180">
        <f>+IFERROR(VLOOKUP($AS53,'Salario Nominal'!$C$7:$D$250,2,0),"")</f>
        <v>64.253791889096405</v>
      </c>
      <c r="AU53" s="50">
        <f>+IFERROR(VLOOKUP($AS53,IPC!$C$7:$D$250,2,0),"")</f>
        <v>70.38</v>
      </c>
      <c r="AV53" s="50">
        <f>+IFERROR(VLOOKUP($AS53,'IPP-Industria'!$C$7:$G$234,2,0),"")</f>
        <v>85.08</v>
      </c>
      <c r="AW53" s="50">
        <f>+IFERROR(VLOOKUP($AS53,'IPP-Minería'!$C$7:$G$234,2,0),"")</f>
        <v>73.849999999999994</v>
      </c>
      <c r="AX53" s="50">
        <f t="shared" si="4"/>
        <v>278.7990229047619</v>
      </c>
      <c r="AY53" s="50">
        <f>+VLOOKUP(AS53,'Paridad Diesel'!$C$7:$G$234,2,0)</f>
        <v>0.39601999999999998</v>
      </c>
      <c r="AZ53" s="51">
        <f>+VLOOKUP(AS53,'Tipo de Cambio Observado'!$C$7:$D$258,2,0)</f>
        <v>704.00238095238092</v>
      </c>
      <c r="BA53" s="54">
        <f t="shared" si="24"/>
        <v>124.10315126047904</v>
      </c>
      <c r="BB53" s="55">
        <f t="shared" si="25"/>
        <v>114.0865618414654</v>
      </c>
      <c r="BC53" s="55">
        <f t="shared" si="26"/>
        <v>84.665140810030849</v>
      </c>
      <c r="BD53" s="55">
        <f t="shared" si="27"/>
        <v>62.084909625893225</v>
      </c>
      <c r="BE53" s="55">
        <f t="shared" si="28"/>
        <v>67.025211695331706</v>
      </c>
      <c r="BF53" s="55">
        <f t="shared" si="29"/>
        <v>47.730505001807884</v>
      </c>
      <c r="BG53" s="56">
        <f t="shared" si="30"/>
        <v>140.42426681383949</v>
      </c>
      <c r="BH53" s="55">
        <f t="shared" si="11"/>
        <v>91.425257301617492</v>
      </c>
      <c r="BI53" s="55">
        <f t="shared" si="12"/>
        <v>88.807072843386749</v>
      </c>
      <c r="BJ53" s="55">
        <f t="shared" si="13"/>
        <v>121.67674819788648</v>
      </c>
      <c r="BK53" s="55">
        <f t="shared" si="14"/>
        <v>112.49441320364457</v>
      </c>
      <c r="BL53" s="55">
        <f t="shared" si="15"/>
        <v>120.68092088710827</v>
      </c>
      <c r="BM53" s="55">
        <f t="shared" si="16"/>
        <v>109.53586562015249</v>
      </c>
      <c r="BN53" s="55">
        <f t="shared" si="17"/>
        <v>119.01290677513619</v>
      </c>
      <c r="BO53" s="55">
        <f t="shared" si="18"/>
        <v>103.96346253995652</v>
      </c>
      <c r="BP53" s="72">
        <f t="shared" si="57"/>
        <v>122.97170194697111</v>
      </c>
      <c r="BQ53" s="260">
        <f t="shared" si="58"/>
        <v>113.18420057275625</v>
      </c>
      <c r="BR53" s="260">
        <f t="shared" si="59"/>
        <v>87.653829568447932</v>
      </c>
      <c r="BS53" s="260">
        <f t="shared" si="60"/>
        <v>67.479333053103531</v>
      </c>
      <c r="BT53" s="260">
        <f t="shared" si="32"/>
        <v>72.024790982718287</v>
      </c>
      <c r="BU53" s="260">
        <f t="shared" si="33"/>
        <v>93.643286651101562</v>
      </c>
      <c r="BV53" s="260">
        <f t="shared" si="34"/>
        <v>91.233920309934931</v>
      </c>
      <c r="BW53" s="260">
        <f t="shared" si="35"/>
        <v>120.62434178513911</v>
      </c>
      <c r="BX53" s="260">
        <f t="shared" si="36"/>
        <v>112.2652318614527</v>
      </c>
      <c r="BY53" s="260">
        <f t="shared" si="37"/>
        <v>119.78050725862612</v>
      </c>
      <c r="BZ53" s="260">
        <f t="shared" si="38"/>
        <v>109.66495959607956</v>
      </c>
      <c r="CA53" s="260">
        <f t="shared" si="39"/>
        <v>118.28260694218187</v>
      </c>
      <c r="CB53" s="260">
        <f t="shared" si="40"/>
        <v>104.66043742852536</v>
      </c>
    </row>
    <row r="54" spans="43:80" x14ac:dyDescent="0.2">
      <c r="AQ54" s="248">
        <f t="shared" si="2"/>
        <v>2015</v>
      </c>
      <c r="AR54" s="60">
        <f t="shared" si="3"/>
        <v>48</v>
      </c>
      <c r="AS54" s="61">
        <v>42339</v>
      </c>
      <c r="AT54" s="180">
        <f>+IFERROR(VLOOKUP($AS54,'Salario Nominal'!$C$7:$D$250,2,0),"")</f>
        <v>64.900550702800999</v>
      </c>
      <c r="AU54" s="50">
        <f>+IFERROR(VLOOKUP($AS54,IPC!$C$7:$D$250,2,0),"")</f>
        <v>70.39</v>
      </c>
      <c r="AV54" s="50">
        <f>+IFERROR(VLOOKUP($AS54,'IPP-Industria'!$C$7:$G$234,2,0),"")</f>
        <v>82.94</v>
      </c>
      <c r="AW54" s="50">
        <f>+IFERROR(VLOOKUP($AS54,'IPP-Minería'!$C$7:$G$234,2,0),"")</f>
        <v>71.180000000000007</v>
      </c>
      <c r="AX54" s="50">
        <f t="shared" si="4"/>
        <v>253.11722196000002</v>
      </c>
      <c r="AY54" s="50">
        <f>+VLOOKUP(AS54,'Paridad Diesel'!$C$7:$G$234,2,0)</f>
        <v>0.35942000000000002</v>
      </c>
      <c r="AZ54" s="51">
        <f>+VLOOKUP(AS54,'Tipo de Cambio Observado'!$C$7:$D$258,2,0)</f>
        <v>704.23800000000006</v>
      </c>
      <c r="BA54" s="54">
        <f t="shared" si="24"/>
        <v>125.35233523120515</v>
      </c>
      <c r="BB54" s="55">
        <f t="shared" si="25"/>
        <v>114.10277192413683</v>
      </c>
      <c r="BC54" s="55">
        <f t="shared" si="26"/>
        <v>82.535575679172055</v>
      </c>
      <c r="BD54" s="55">
        <f t="shared" si="27"/>
        <v>59.840269020596892</v>
      </c>
      <c r="BE54" s="55">
        <f t="shared" si="28"/>
        <v>60.851129278880613</v>
      </c>
      <c r="BF54" s="55">
        <f t="shared" si="29"/>
        <v>43.319272026033509</v>
      </c>
      <c r="BG54" s="56">
        <f t="shared" si="30"/>
        <v>140.47126471172234</v>
      </c>
      <c r="BH54" s="55">
        <f t="shared" si="11"/>
        <v>90.447125761710566</v>
      </c>
      <c r="BI54" s="55">
        <f t="shared" si="12"/>
        <v>86.916076654629009</v>
      </c>
      <c r="BJ54" s="55">
        <f t="shared" si="13"/>
        <v>122.63805771322576</v>
      </c>
      <c r="BK54" s="55">
        <f t="shared" si="14"/>
        <v>112.28007874180882</v>
      </c>
      <c r="BL54" s="55">
        <f t="shared" si="15"/>
        <v>121.5789080998151</v>
      </c>
      <c r="BM54" s="55">
        <f t="shared" si="16"/>
        <v>109.05342147029472</v>
      </c>
      <c r="BN54" s="55">
        <f t="shared" si="17"/>
        <v>119.76609004473632</v>
      </c>
      <c r="BO54" s="55">
        <f t="shared" si="18"/>
        <v>102.88864884215347</v>
      </c>
      <c r="BP54" s="72">
        <f t="shared" si="57"/>
        <v>123.62826604612617</v>
      </c>
      <c r="BQ54" s="260">
        <f t="shared" si="58"/>
        <v>113.5597341546442</v>
      </c>
      <c r="BR54" s="260">
        <f t="shared" si="59"/>
        <v>86.207582844064106</v>
      </c>
      <c r="BS54" s="260">
        <f t="shared" si="60"/>
        <v>65.135210872915778</v>
      </c>
      <c r="BT54" s="260">
        <f t="shared" si="32"/>
        <v>69.037003744247912</v>
      </c>
      <c r="BU54" s="260">
        <f t="shared" si="33"/>
        <v>92.684727988402912</v>
      </c>
      <c r="BV54" s="260">
        <f t="shared" si="34"/>
        <v>90.021723415959286</v>
      </c>
      <c r="BW54" s="260">
        <f t="shared" si="35"/>
        <v>121.20553889842556</v>
      </c>
      <c r="BX54" s="260">
        <f t="shared" si="36"/>
        <v>112.33027599725818</v>
      </c>
      <c r="BY54" s="260">
        <f t="shared" si="37"/>
        <v>120.29376017977565</v>
      </c>
      <c r="BZ54" s="260">
        <f t="shared" si="38"/>
        <v>109.54920220962458</v>
      </c>
      <c r="CA54" s="260">
        <f t="shared" si="39"/>
        <v>118.7082058451402</v>
      </c>
      <c r="CB54" s="260">
        <f t="shared" si="40"/>
        <v>104.2291802650505</v>
      </c>
    </row>
    <row r="55" spans="43:80" x14ac:dyDescent="0.2">
      <c r="AQ55" s="248">
        <f t="shared" si="2"/>
        <v>2016</v>
      </c>
      <c r="AR55" s="60">
        <f t="shared" si="3"/>
        <v>49</v>
      </c>
      <c r="AS55" s="61">
        <v>42370</v>
      </c>
      <c r="AT55" s="180">
        <f>+IFERROR(VLOOKUP($AS55,'Salario Nominal'!$C$7:$D$250,2,0),"")</f>
        <v>65.827296182977804</v>
      </c>
      <c r="AU55" s="50">
        <f>+IFERROR(VLOOKUP($AS55,IPC!$C$7:$D$250,2,0),"")</f>
        <v>70.72</v>
      </c>
      <c r="AV55" s="50">
        <f>+IFERROR(VLOOKUP($AS55,'IPP-Industria'!$C$7:$G$234,2,0),"")</f>
        <v>82.41</v>
      </c>
      <c r="AW55" s="50">
        <f>+IFERROR(VLOOKUP($AS55,'IPP-Minería'!$C$7:$G$234,2,0),"")</f>
        <v>69.61</v>
      </c>
      <c r="AX55" s="50">
        <f t="shared" si="4"/>
        <v>216.66381427999988</v>
      </c>
      <c r="AY55" s="50">
        <f>+VLOOKUP(AS55,'Paridad Diesel'!$C$7:$G$234,2,0)</f>
        <v>0.30010999999999999</v>
      </c>
      <c r="AZ55" s="51">
        <f>+VLOOKUP(AS55,'Tipo de Cambio Observado'!$C$7:$D$258,2,0)</f>
        <v>721.94799999999964</v>
      </c>
      <c r="BA55" s="54">
        <f t="shared" si="24"/>
        <v>127.14230016751367</v>
      </c>
      <c r="BB55" s="55">
        <f t="shared" si="25"/>
        <v>114.63770465229372</v>
      </c>
      <c r="BC55" s="55">
        <f t="shared" si="26"/>
        <v>82.008160015921987</v>
      </c>
      <c r="BD55" s="55">
        <f t="shared" si="27"/>
        <v>58.520386717108032</v>
      </c>
      <c r="BE55" s="55">
        <f t="shared" si="28"/>
        <v>52.08747816808431</v>
      </c>
      <c r="BF55" s="55">
        <f t="shared" si="29"/>
        <v>36.170905146438471</v>
      </c>
      <c r="BG55" s="56">
        <f t="shared" si="30"/>
        <v>144.00380072659877</v>
      </c>
      <c r="BH55" s="55">
        <f t="shared" si="11"/>
        <v>90.430504885111986</v>
      </c>
      <c r="BI55" s="55">
        <f t="shared" si="12"/>
        <v>85.197007182623707</v>
      </c>
      <c r="BJ55" s="55">
        <f t="shared" si="13"/>
        <v>124.14320694459774</v>
      </c>
      <c r="BK55" s="55">
        <f t="shared" si="14"/>
        <v>112.21684006585015</v>
      </c>
      <c r="BL55" s="55">
        <f t="shared" si="15"/>
        <v>123.06464597677525</v>
      </c>
      <c r="BM55" s="55">
        <f t="shared" si="16"/>
        <v>108.75188454678683</v>
      </c>
      <c r="BN55" s="55">
        <f t="shared" si="17"/>
        <v>121.15043494880581</v>
      </c>
      <c r="BO55" s="55">
        <f t="shared" si="18"/>
        <v>101.94329972495186</v>
      </c>
      <c r="BP55" s="72">
        <f t="shared" si="57"/>
        <v>124.37285659353533</v>
      </c>
      <c r="BQ55" s="260">
        <f t="shared" si="58"/>
        <v>113.94607445831308</v>
      </c>
      <c r="BR55" s="260">
        <f t="shared" si="59"/>
        <v>85.093044083988445</v>
      </c>
      <c r="BS55" s="260">
        <f t="shared" si="60"/>
        <v>63.326327588622661</v>
      </c>
      <c r="BT55" s="260">
        <f t="shared" si="32"/>
        <v>64.957296679090476</v>
      </c>
      <c r="BU55" s="260">
        <f t="shared" si="33"/>
        <v>92.02390577174441</v>
      </c>
      <c r="BV55" s="260">
        <f t="shared" si="34"/>
        <v>88.79798957178491</v>
      </c>
      <c r="BW55" s="260">
        <f t="shared" si="35"/>
        <v>121.86006480612208</v>
      </c>
      <c r="BX55" s="260">
        <f t="shared" si="36"/>
        <v>112.3069050548889</v>
      </c>
      <c r="BY55" s="260">
        <f t="shared" si="37"/>
        <v>120.8946571154251</v>
      </c>
      <c r="BZ55" s="260">
        <f t="shared" si="38"/>
        <v>109.34943171086456</v>
      </c>
      <c r="CA55" s="260">
        <f t="shared" si="39"/>
        <v>119.23104958711758</v>
      </c>
      <c r="CB55" s="260">
        <f t="shared" si="40"/>
        <v>103.68106468150738</v>
      </c>
    </row>
    <row r="56" spans="43:80" x14ac:dyDescent="0.2">
      <c r="AQ56" s="248">
        <f t="shared" si="2"/>
        <v>2016</v>
      </c>
      <c r="AR56" s="60">
        <f t="shared" si="3"/>
        <v>50</v>
      </c>
      <c r="AS56" s="61">
        <v>42401</v>
      </c>
      <c r="AT56" s="180">
        <f>+IFERROR(VLOOKUP($AS56,'Salario Nominal'!$C$7:$D$250,2,0),"")</f>
        <v>65.674225796190001</v>
      </c>
      <c r="AU56" s="50">
        <f>+IFERROR(VLOOKUP($AS56,IPC!$C$7:$D$250,2,0),"")</f>
        <v>70.91</v>
      </c>
      <c r="AV56" s="50">
        <f>+IFERROR(VLOOKUP($AS56,'IPP-Industria'!$C$7:$G$234,2,0),"")</f>
        <v>83.27</v>
      </c>
      <c r="AW56" s="50">
        <f>+IFERROR(VLOOKUP($AS56,'IPP-Minería'!$C$7:$G$234,2,0),"")</f>
        <v>71.58</v>
      </c>
      <c r="AX56" s="50">
        <f t="shared" si="4"/>
        <v>203.12845380952379</v>
      </c>
      <c r="AY56" s="50">
        <f>+VLOOKUP(AS56,'Paridad Diesel'!$C$7:$G$234,2,0)</f>
        <v>0.28849999999999998</v>
      </c>
      <c r="AZ56" s="51">
        <f>+VLOOKUP(AS56,'Tipo de Cambio Observado'!$C$7:$D$258,2,0)</f>
        <v>704.08476190476188</v>
      </c>
      <c r="BA56" s="54">
        <f t="shared" si="24"/>
        <v>126.84665197607595</v>
      </c>
      <c r="BB56" s="55">
        <f t="shared" si="25"/>
        <v>114.94569622305073</v>
      </c>
      <c r="BC56" s="55">
        <f t="shared" si="26"/>
        <v>82.863966563837195</v>
      </c>
      <c r="BD56" s="55">
        <f t="shared" si="27"/>
        <v>60.176544766708695</v>
      </c>
      <c r="BE56" s="55">
        <f t="shared" si="28"/>
        <v>48.833483977379458</v>
      </c>
      <c r="BF56" s="55">
        <f t="shared" si="29"/>
        <v>34.771604194287086</v>
      </c>
      <c r="BG56" s="56">
        <f t="shared" si="30"/>
        <v>140.4406989810459</v>
      </c>
      <c r="BH56" s="55">
        <f t="shared" si="11"/>
        <v>91.166648068322431</v>
      </c>
      <c r="BI56" s="55">
        <f t="shared" si="12"/>
        <v>85.116027944667763</v>
      </c>
      <c r="BJ56" s="55">
        <f t="shared" si="13"/>
        <v>123.98481779485262</v>
      </c>
      <c r="BK56" s="55">
        <f t="shared" si="14"/>
        <v>111.80774354673026</v>
      </c>
      <c r="BL56" s="55">
        <f t="shared" si="15"/>
        <v>122.917072893181</v>
      </c>
      <c r="BM56" s="55">
        <f t="shared" si="16"/>
        <v>108.34543668920904</v>
      </c>
      <c r="BN56" s="55">
        <f t="shared" si="17"/>
        <v>121.05314054459676</v>
      </c>
      <c r="BO56" s="55">
        <f t="shared" si="18"/>
        <v>101.5155421553354</v>
      </c>
      <c r="BP56" s="72">
        <f t="shared" si="57"/>
        <v>125.07812797946595</v>
      </c>
      <c r="BQ56" s="260">
        <f t="shared" si="58"/>
        <v>114.25676770951532</v>
      </c>
      <c r="BR56" s="260">
        <f t="shared" si="59"/>
        <v>84.525823465021389</v>
      </c>
      <c r="BS56" s="260">
        <f t="shared" si="60"/>
        <v>62.416981925178639</v>
      </c>
      <c r="BT56" s="260">
        <f t="shared" si="32"/>
        <v>61.17962106091445</v>
      </c>
      <c r="BU56" s="260">
        <f t="shared" si="33"/>
        <v>91.797160284766008</v>
      </c>
      <c r="BV56" s="260">
        <f t="shared" si="34"/>
        <v>87.923766603219292</v>
      </c>
      <c r="BW56" s="260">
        <f t="shared" si="35"/>
        <v>122.47181092482873</v>
      </c>
      <c r="BX56" s="260">
        <f t="shared" si="36"/>
        <v>112.27820859711456</v>
      </c>
      <c r="BY56" s="260">
        <f t="shared" si="37"/>
        <v>121.47846076904398</v>
      </c>
      <c r="BZ56" s="260">
        <f t="shared" si="38"/>
        <v>109.19171897039062</v>
      </c>
      <c r="CA56" s="260">
        <f t="shared" si="39"/>
        <v>119.76067164518788</v>
      </c>
      <c r="CB56" s="260">
        <f t="shared" si="40"/>
        <v>103.23198989954665</v>
      </c>
    </row>
    <row r="57" spans="43:80" x14ac:dyDescent="0.2">
      <c r="AQ57" s="248">
        <f t="shared" si="2"/>
        <v>2016</v>
      </c>
      <c r="AR57" s="60">
        <f t="shared" si="3"/>
        <v>51</v>
      </c>
      <c r="AS57" s="61">
        <v>42430</v>
      </c>
      <c r="AT57" s="180">
        <f>+IFERROR(VLOOKUP($AS57,'Salario Nominal'!$C$7:$D$250,2,0),"")</f>
        <v>66.195744580198394</v>
      </c>
      <c r="AU57" s="50">
        <f>+IFERROR(VLOOKUP($AS57,IPC!$C$7:$D$250,2,0),"")</f>
        <v>71.180000000000007</v>
      </c>
      <c r="AV57" s="50">
        <f>+IFERROR(VLOOKUP($AS57,'IPP-Industria'!$C$7:$G$234,2,0),"")</f>
        <v>85.29</v>
      </c>
      <c r="AW57" s="50">
        <f>+IFERROR(VLOOKUP($AS57,'IPP-Minería'!$C$7:$G$234,2,0),"")</f>
        <v>76.349999999999994</v>
      </c>
      <c r="AX57" s="50">
        <f t="shared" si="4"/>
        <v>217.95474225000001</v>
      </c>
      <c r="AY57" s="50">
        <f>+VLOOKUP(AS57,'Paridad Diesel'!$C$7:$G$234,2,0)</f>
        <v>0.31955</v>
      </c>
      <c r="AZ57" s="51">
        <f>+VLOOKUP(AS57,'Tipo de Cambio Observado'!$C$7:$D$258,2,0)</f>
        <v>682.06772727272732</v>
      </c>
      <c r="BA57" s="54">
        <f t="shared" si="24"/>
        <v>127.85394076999937</v>
      </c>
      <c r="BB57" s="55">
        <f t="shared" si="25"/>
        <v>115.38336845517914</v>
      </c>
      <c r="BC57" s="55">
        <f t="shared" si="26"/>
        <v>84.874116827545038</v>
      </c>
      <c r="BD57" s="55">
        <f t="shared" si="27"/>
        <v>64.186633039092044</v>
      </c>
      <c r="BE57" s="55">
        <f t="shared" si="28"/>
        <v>52.397826172791049</v>
      </c>
      <c r="BF57" s="55">
        <f t="shared" si="29"/>
        <v>38.513920694226826</v>
      </c>
      <c r="BG57" s="56">
        <f t="shared" si="30"/>
        <v>136.04905766097556</v>
      </c>
      <c r="BH57" s="55">
        <f t="shared" si="11"/>
        <v>93.401369925694624</v>
      </c>
      <c r="BI57" s="55">
        <f t="shared" si="12"/>
        <v>87.430283219940193</v>
      </c>
      <c r="BJ57" s="55">
        <f t="shared" si="13"/>
        <v>124.877873308798</v>
      </c>
      <c r="BK57" s="55">
        <f t="shared" si="14"/>
        <v>112.91419329851155</v>
      </c>
      <c r="BL57" s="55">
        <f t="shared" si="15"/>
        <v>123.88381746386703</v>
      </c>
      <c r="BM57" s="55">
        <f t="shared" si="16"/>
        <v>109.59007282830652</v>
      </c>
      <c r="BN57" s="55">
        <f t="shared" si="17"/>
        <v>122.05811965719433</v>
      </c>
      <c r="BO57" s="55">
        <f t="shared" si="18"/>
        <v>102.9263659878245</v>
      </c>
      <c r="BP57" s="72">
        <f t="shared" si="57"/>
        <v>125.81325162069716</v>
      </c>
      <c r="BQ57" s="260">
        <f t="shared" si="58"/>
        <v>114.54584751715568</v>
      </c>
      <c r="BR57" s="260">
        <f t="shared" si="59"/>
        <v>84.071383553919134</v>
      </c>
      <c r="BS57" s="260">
        <f t="shared" si="60"/>
        <v>61.956003923217033</v>
      </c>
      <c r="BT57" s="260">
        <f t="shared" si="32"/>
        <v>58.237195979478905</v>
      </c>
      <c r="BU57" s="260">
        <f t="shared" si="33"/>
        <v>91.758310333443944</v>
      </c>
      <c r="BV57" s="260">
        <f t="shared" si="34"/>
        <v>87.348172366334367</v>
      </c>
      <c r="BW57" s="260">
        <f t="shared" si="35"/>
        <v>123.10303194292743</v>
      </c>
      <c r="BX57" s="260">
        <f t="shared" si="36"/>
        <v>112.36010302117801</v>
      </c>
      <c r="BY57" s="260">
        <f t="shared" si="37"/>
        <v>122.0880888025489</v>
      </c>
      <c r="BZ57" s="260">
        <f t="shared" si="38"/>
        <v>109.16473888461785</v>
      </c>
      <c r="CA57" s="260">
        <f t="shared" si="39"/>
        <v>120.31925763760565</v>
      </c>
      <c r="CB57" s="260">
        <f t="shared" si="40"/>
        <v>102.95194702402597</v>
      </c>
    </row>
    <row r="58" spans="43:80" x14ac:dyDescent="0.2">
      <c r="AQ58" s="248">
        <f t="shared" si="2"/>
        <v>2016</v>
      </c>
      <c r="AR58" s="60">
        <f t="shared" si="3"/>
        <v>52</v>
      </c>
      <c r="AS58" s="61">
        <v>42461</v>
      </c>
      <c r="AT58" s="180">
        <f>+IFERROR(VLOOKUP($AS58,'Salario Nominal'!$C$7:$D$250,2,0),"")</f>
        <v>66.005562713475697</v>
      </c>
      <c r="AU58" s="50">
        <f>+IFERROR(VLOOKUP($AS58,IPC!$C$7:$D$250,2,0),"")</f>
        <v>71.42</v>
      </c>
      <c r="AV58" s="50">
        <f>+IFERROR(VLOOKUP($AS58,'IPP-Industria'!$C$7:$G$234,2,0),"")</f>
        <v>85.38</v>
      </c>
      <c r="AW58" s="50">
        <f>+IFERROR(VLOOKUP($AS58,'IPP-Minería'!$C$7:$G$234,2,0),"")</f>
        <v>75.430000000000007</v>
      </c>
      <c r="AX58" s="50">
        <f t="shared" si="4"/>
        <v>223.21477000952382</v>
      </c>
      <c r="AY58" s="50">
        <f>+VLOOKUP(AS58,'Paridad Diesel'!$C$7:$G$234,2,0)</f>
        <v>0.33318999999999999</v>
      </c>
      <c r="AZ58" s="51">
        <f>+VLOOKUP(AS58,'Tipo de Cambio Observado'!$C$7:$D$258,2,0)</f>
        <v>669.93238095238098</v>
      </c>
      <c r="BA58" s="54">
        <f t="shared" si="24"/>
        <v>127.48661351538964</v>
      </c>
      <c r="BB58" s="55">
        <f t="shared" si="25"/>
        <v>115.77241043929325</v>
      </c>
      <c r="BC58" s="55">
        <f t="shared" si="26"/>
        <v>84.963677977908247</v>
      </c>
      <c r="BD58" s="55">
        <f t="shared" si="27"/>
        <v>63.41319882303489</v>
      </c>
      <c r="BE58" s="55">
        <f t="shared" si="28"/>
        <v>53.662373194628501</v>
      </c>
      <c r="BF58" s="55">
        <f t="shared" si="29"/>
        <v>40.157888393395204</v>
      </c>
      <c r="BG58" s="56">
        <f t="shared" si="30"/>
        <v>133.62847336229558</v>
      </c>
      <c r="BH58" s="55">
        <f t="shared" si="11"/>
        <v>93.098922128864331</v>
      </c>
      <c r="BI58" s="55">
        <f t="shared" si="12"/>
        <v>87.512770041488437</v>
      </c>
      <c r="BJ58" s="55">
        <f t="shared" si="13"/>
        <v>124.67531923080278</v>
      </c>
      <c r="BK58" s="55">
        <f t="shared" si="14"/>
        <v>113.06251379149617</v>
      </c>
      <c r="BL58" s="55">
        <f t="shared" si="15"/>
        <v>123.6552295917097</v>
      </c>
      <c r="BM58" s="55">
        <f t="shared" si="16"/>
        <v>109.74983990743127</v>
      </c>
      <c r="BN58" s="55">
        <f t="shared" si="17"/>
        <v>121.85210349032857</v>
      </c>
      <c r="BO58" s="55">
        <f t="shared" si="18"/>
        <v>103.20765589703151</v>
      </c>
      <c r="BP58" s="72">
        <f t="shared" si="57"/>
        <v>126.46416548677712</v>
      </c>
      <c r="BQ58" s="260">
        <f t="shared" si="58"/>
        <v>114.82141892256983</v>
      </c>
      <c r="BR58" s="260">
        <f t="shared" si="59"/>
        <v>83.651772979069221</v>
      </c>
      <c r="BS58" s="260">
        <f t="shared" si="60"/>
        <v>61.370323665405635</v>
      </c>
      <c r="BT58" s="260">
        <f t="shared" si="32"/>
        <v>55.809583747849274</v>
      </c>
      <c r="BU58" s="260">
        <f t="shared" si="33"/>
        <v>91.661638011886907</v>
      </c>
      <c r="BV58" s="260">
        <f t="shared" si="34"/>
        <v>86.829872981122648</v>
      </c>
      <c r="BW58" s="260">
        <f t="shared" si="35"/>
        <v>123.66600386502722</v>
      </c>
      <c r="BX58" s="260">
        <f t="shared" si="36"/>
        <v>112.46263044134025</v>
      </c>
      <c r="BY58" s="260">
        <f t="shared" si="37"/>
        <v>122.63009915207606</v>
      </c>
      <c r="BZ58" s="260">
        <f t="shared" si="38"/>
        <v>109.17108684369681</v>
      </c>
      <c r="CA58" s="260">
        <f t="shared" si="39"/>
        <v>120.815465910133</v>
      </c>
      <c r="CB58" s="260">
        <f t="shared" si="40"/>
        <v>102.74082919120887</v>
      </c>
    </row>
    <row r="59" spans="43:80" x14ac:dyDescent="0.2">
      <c r="AQ59" s="248">
        <f t="shared" si="2"/>
        <v>2016</v>
      </c>
      <c r="AR59" s="60">
        <f t="shared" si="3"/>
        <v>53</v>
      </c>
      <c r="AS59" s="61">
        <v>42491</v>
      </c>
      <c r="AT59" s="180">
        <f>+IFERROR(VLOOKUP($AS59,'Salario Nominal'!$C$7:$D$250,2,0),"")</f>
        <v>66.040411084182495</v>
      </c>
      <c r="AU59" s="50">
        <f>+IFERROR(VLOOKUP($AS59,IPC!$C$7:$D$250,2,0),"")</f>
        <v>71.58</v>
      </c>
      <c r="AV59" s="50">
        <f>+IFERROR(VLOOKUP($AS59,'IPP-Industria'!$C$7:$G$234,2,0),"")</f>
        <v>85.03</v>
      </c>
      <c r="AW59" s="50">
        <f>+IFERROR(VLOOKUP($AS59,'IPP-Minería'!$C$7:$G$234,2,0),"")</f>
        <v>74.14</v>
      </c>
      <c r="AX59" s="50">
        <f t="shared" si="4"/>
        <v>251.4738236363637</v>
      </c>
      <c r="AY59" s="50">
        <f>+VLOOKUP(AS59,'Paridad Diesel'!$C$7:$G$234,2,0)</f>
        <v>0.36880000000000002</v>
      </c>
      <c r="AZ59" s="51">
        <f>+VLOOKUP(AS59,'Tipo de Cambio Observado'!$C$7:$D$258,2,0)</f>
        <v>681.87045454545466</v>
      </c>
      <c r="BA59" s="54">
        <f t="shared" si="24"/>
        <v>127.55392149043445</v>
      </c>
      <c r="BB59" s="55">
        <f t="shared" si="25"/>
        <v>116.03177176203599</v>
      </c>
      <c r="BC59" s="55">
        <f t="shared" si="26"/>
        <v>84.615384615384627</v>
      </c>
      <c r="BD59" s="55">
        <f t="shared" si="27"/>
        <v>62.328709541824288</v>
      </c>
      <c r="BE59" s="55">
        <f t="shared" si="28"/>
        <v>60.456044965478604</v>
      </c>
      <c r="BF59" s="55">
        <f t="shared" si="29"/>
        <v>44.449801132939619</v>
      </c>
      <c r="BG59" s="56">
        <f t="shared" si="30"/>
        <v>136.00970853540565</v>
      </c>
      <c r="BH59" s="55">
        <f t="shared" si="11"/>
        <v>92.68425018679892</v>
      </c>
      <c r="BI59" s="55">
        <f t="shared" si="12"/>
        <v>88.599129237282781</v>
      </c>
      <c r="BJ59" s="55">
        <f t="shared" si="13"/>
        <v>124.78057546591118</v>
      </c>
      <c r="BK59" s="55">
        <f t="shared" si="14"/>
        <v>114.0449828532244</v>
      </c>
      <c r="BL59" s="55">
        <f t="shared" si="15"/>
        <v>123.73252985532011</v>
      </c>
      <c r="BM59" s="55">
        <f t="shared" si="16"/>
        <v>110.78852982425326</v>
      </c>
      <c r="BN59" s="55">
        <f t="shared" si="17"/>
        <v>121.91333557162979</v>
      </c>
      <c r="BO59" s="55">
        <f t="shared" si="18"/>
        <v>104.49973199446598</v>
      </c>
      <c r="BP59" s="72">
        <f t="shared" si="57"/>
        <v>127.03929385843635</v>
      </c>
      <c r="BQ59" s="260">
        <f t="shared" si="58"/>
        <v>115.14562057599828</v>
      </c>
      <c r="BR59" s="260">
        <f t="shared" si="59"/>
        <v>83.643480279961523</v>
      </c>
      <c r="BS59" s="260">
        <f t="shared" si="60"/>
        <v>61.410956984727477</v>
      </c>
      <c r="BT59" s="260">
        <f t="shared" si="32"/>
        <v>54.714722626207084</v>
      </c>
      <c r="BU59" s="260">
        <f t="shared" si="33"/>
        <v>91.871470159417143</v>
      </c>
      <c r="BV59" s="260">
        <f t="shared" si="34"/>
        <v>86.795215713438651</v>
      </c>
      <c r="BW59" s="260">
        <f t="shared" si="35"/>
        <v>124.183308409698</v>
      </c>
      <c r="BX59" s="260">
        <f t="shared" si="36"/>
        <v>112.72105871627021</v>
      </c>
      <c r="BY59" s="260">
        <f t="shared" si="37"/>
        <v>123.13870064677803</v>
      </c>
      <c r="BZ59" s="260">
        <f t="shared" si="38"/>
        <v>109.37986421104694</v>
      </c>
      <c r="CA59" s="260">
        <f t="shared" si="39"/>
        <v>121.29887070954858</v>
      </c>
      <c r="CB59" s="260">
        <f t="shared" si="40"/>
        <v>102.83020743362711</v>
      </c>
    </row>
    <row r="60" spans="43:80" x14ac:dyDescent="0.2">
      <c r="AQ60" s="248">
        <f t="shared" si="2"/>
        <v>2016</v>
      </c>
      <c r="AR60" s="60">
        <f t="shared" si="3"/>
        <v>54</v>
      </c>
      <c r="AS60" s="61">
        <v>42522</v>
      </c>
      <c r="AT60" s="180">
        <f>+IFERROR(VLOOKUP($AS60,'Salario Nominal'!$C$7:$D$250,2,0),"")</f>
        <v>66.299758479150796</v>
      </c>
      <c r="AU60" s="50">
        <f>+IFERROR(VLOOKUP($AS60,IPC!$C$7:$D$250,2,0),"")</f>
        <v>71.900000000000006</v>
      </c>
      <c r="AV60" s="50">
        <f>+IFERROR(VLOOKUP($AS60,'IPP-Industria'!$C$7:$G$234,2,0),"")</f>
        <v>84.16</v>
      </c>
      <c r="AW60" s="50">
        <f>+IFERROR(VLOOKUP($AS60,'IPP-Minería'!$C$7:$G$234,2,0),"")</f>
        <v>72.97</v>
      </c>
      <c r="AX60" s="50">
        <f t="shared" si="4"/>
        <v>284.44968102380949</v>
      </c>
      <c r="AY60" s="50">
        <f>+VLOOKUP(AS60,'Paridad Diesel'!$C$7:$G$234,2,0)</f>
        <v>0.41764999999999997</v>
      </c>
      <c r="AZ60" s="51">
        <f>+VLOOKUP(AS60,'Tipo de Cambio Observado'!$C$7:$D$258,2,0)</f>
        <v>681.07190476190476</v>
      </c>
      <c r="BA60" s="54">
        <f t="shared" si="24"/>
        <v>128.05483868209711</v>
      </c>
      <c r="BB60" s="55">
        <f t="shared" si="25"/>
        <v>116.5504944075215</v>
      </c>
      <c r="BC60" s="55">
        <f t="shared" si="26"/>
        <v>83.749626828540158</v>
      </c>
      <c r="BD60" s="55">
        <f t="shared" si="27"/>
        <v>61.345102984447244</v>
      </c>
      <c r="BE60" s="55">
        <f t="shared" si="28"/>
        <v>68.383668954977423</v>
      </c>
      <c r="BF60" s="55">
        <f t="shared" si="29"/>
        <v>50.337471375195854</v>
      </c>
      <c r="BG60" s="56">
        <f t="shared" si="30"/>
        <v>135.85042531292896</v>
      </c>
      <c r="BH60" s="55">
        <f t="shared" si="11"/>
        <v>92.310971733310211</v>
      </c>
      <c r="BI60" s="55">
        <f t="shared" si="12"/>
        <v>89.993118905840561</v>
      </c>
      <c r="BJ60" s="55">
        <f t="shared" si="13"/>
        <v>125.27529213888964</v>
      </c>
      <c r="BK60" s="55">
        <f t="shared" si="14"/>
        <v>115.46823833339535</v>
      </c>
      <c r="BL60" s="55">
        <f t="shared" si="15"/>
        <v>124.17132626360102</v>
      </c>
      <c r="BM60" s="55">
        <f t="shared" si="16"/>
        <v>112.2224041993167</v>
      </c>
      <c r="BN60" s="55">
        <f t="shared" si="17"/>
        <v>122.29617993340101</v>
      </c>
      <c r="BO60" s="55">
        <f t="shared" si="18"/>
        <v>106.14062322058582</v>
      </c>
      <c r="BP60" s="72">
        <f t="shared" si="57"/>
        <v>127.48971110025168</v>
      </c>
      <c r="BQ60" s="260">
        <f t="shared" si="58"/>
        <v>115.55357432322906</v>
      </c>
      <c r="BR60" s="260">
        <f t="shared" si="59"/>
        <v>83.845822138189547</v>
      </c>
      <c r="BS60" s="260">
        <f t="shared" si="60"/>
        <v>61.661762645369201</v>
      </c>
      <c r="BT60" s="260">
        <f t="shared" si="32"/>
        <v>55.970145905556556</v>
      </c>
      <c r="BU60" s="260">
        <f t="shared" si="33"/>
        <v>92.182111154683753</v>
      </c>
      <c r="BV60" s="260">
        <f t="shared" si="34"/>
        <v>87.308056088640569</v>
      </c>
      <c r="BW60" s="260">
        <f t="shared" si="35"/>
        <v>124.62284748064199</v>
      </c>
      <c r="BX60" s="260">
        <f t="shared" si="36"/>
        <v>113.2524186482013</v>
      </c>
      <c r="BY60" s="260">
        <f t="shared" si="37"/>
        <v>123.57077034074236</v>
      </c>
      <c r="BZ60" s="260">
        <f t="shared" si="38"/>
        <v>109.90802799921727</v>
      </c>
      <c r="CA60" s="260">
        <f t="shared" si="39"/>
        <v>121.72055235765937</v>
      </c>
      <c r="CB60" s="260">
        <f t="shared" si="40"/>
        <v>103.37220316336584</v>
      </c>
    </row>
    <row r="61" spans="43:80" x14ac:dyDescent="0.2">
      <c r="AQ61" s="248">
        <f t="shared" si="2"/>
        <v>2016</v>
      </c>
      <c r="AR61" s="60">
        <f t="shared" si="3"/>
        <v>55</v>
      </c>
      <c r="AS61" s="61">
        <v>42552</v>
      </c>
      <c r="AT61" s="180">
        <f>+IFERROR(VLOOKUP($AS61,'Salario Nominal'!$C$7:$D$250,2,0),"")</f>
        <v>66.614102588449796</v>
      </c>
      <c r="AU61" s="50">
        <f>+IFERROR(VLOOKUP($AS61,IPC!$C$7:$D$250,2,0),"")</f>
        <v>72.069999999999993</v>
      </c>
      <c r="AV61" s="50">
        <f>+IFERROR(VLOOKUP($AS61,'IPP-Industria'!$C$7:$G$234,2,0),"")</f>
        <v>85.4</v>
      </c>
      <c r="AW61" s="50">
        <f>+IFERROR(VLOOKUP($AS61,'IPP-Minería'!$C$7:$G$234,2,0),"")</f>
        <v>75.95</v>
      </c>
      <c r="AX61" s="50">
        <f t="shared" si="4"/>
        <v>267.32734625714284</v>
      </c>
      <c r="AY61" s="50">
        <f>+VLOOKUP(AS61,'Paridad Diesel'!$C$7:$G$234,2,0)</f>
        <v>0.40654000000000001</v>
      </c>
      <c r="AZ61" s="51">
        <f>+VLOOKUP(AS61,'Tipo de Cambio Observado'!$C$7:$D$258,2,0)</f>
        <v>657.56714285714281</v>
      </c>
      <c r="BA61" s="54">
        <f t="shared" si="24"/>
        <v>128.66197941881049</v>
      </c>
      <c r="BB61" s="55">
        <f t="shared" si="25"/>
        <v>116.82606581293564</v>
      </c>
      <c r="BC61" s="55">
        <f t="shared" si="26"/>
        <v>84.983580455766756</v>
      </c>
      <c r="BD61" s="55">
        <f t="shared" si="27"/>
        <v>63.850357292980242</v>
      </c>
      <c r="BE61" s="55">
        <f t="shared" si="28"/>
        <v>64.267341356346634</v>
      </c>
      <c r="BF61" s="55">
        <f t="shared" si="29"/>
        <v>48.998433168615165</v>
      </c>
      <c r="BG61" s="56">
        <f t="shared" si="30"/>
        <v>131.16203355970092</v>
      </c>
      <c r="BH61" s="55">
        <f t="shared" si="11"/>
        <v>93.694810107910754</v>
      </c>
      <c r="BI61" s="55">
        <f t="shared" si="12"/>
        <v>90.17234080087664</v>
      </c>
      <c r="BJ61" s="55">
        <f t="shared" si="13"/>
        <v>125.81625363672842</v>
      </c>
      <c r="BK61" s="55">
        <f t="shared" si="14"/>
        <v>115.3563766749226</v>
      </c>
      <c r="BL61" s="55">
        <f t="shared" si="15"/>
        <v>124.75691035722224</v>
      </c>
      <c r="BM61" s="55">
        <f t="shared" si="16"/>
        <v>112.10541452928419</v>
      </c>
      <c r="BN61" s="55">
        <f t="shared" si="17"/>
        <v>122.90578558643172</v>
      </c>
      <c r="BO61" s="55">
        <f t="shared" si="18"/>
        <v>105.86556315962532</v>
      </c>
      <c r="BP61" s="72">
        <f t="shared" si="57"/>
        <v>127.74299097546782</v>
      </c>
      <c r="BQ61" s="260">
        <f t="shared" si="58"/>
        <v>115.91830118333604</v>
      </c>
      <c r="BR61" s="260">
        <f t="shared" si="59"/>
        <v>84.341725544830339</v>
      </c>
      <c r="BS61" s="260">
        <f t="shared" si="60"/>
        <v>62.550091074681234</v>
      </c>
      <c r="BT61" s="260">
        <f t="shared" si="32"/>
        <v>58.000123103600266</v>
      </c>
      <c r="BU61" s="260">
        <f t="shared" si="33"/>
        <v>92.726162025150202</v>
      </c>
      <c r="BV61" s="260">
        <f t="shared" si="34"/>
        <v>88.137278358349405</v>
      </c>
      <c r="BW61" s="260">
        <f t="shared" si="35"/>
        <v>124.9016885959971</v>
      </c>
      <c r="BX61" s="260">
        <f t="shared" si="36"/>
        <v>113.77567474971339</v>
      </c>
      <c r="BY61" s="260">
        <f t="shared" si="37"/>
        <v>123.85281440415019</v>
      </c>
      <c r="BZ61" s="260">
        <f t="shared" si="38"/>
        <v>110.46694966296683</v>
      </c>
      <c r="CA61" s="260">
        <f t="shared" si="39"/>
        <v>122.01311079726371</v>
      </c>
      <c r="CB61" s="260">
        <f t="shared" si="40"/>
        <v>104.02591373581141</v>
      </c>
    </row>
    <row r="62" spans="43:80" x14ac:dyDescent="0.2">
      <c r="AQ62" s="248">
        <f t="shared" si="2"/>
        <v>2016</v>
      </c>
      <c r="AR62" s="60">
        <f t="shared" si="3"/>
        <v>56</v>
      </c>
      <c r="AS62" s="61">
        <v>42583</v>
      </c>
      <c r="AT62" s="180">
        <f>+IFERROR(VLOOKUP($AS62,'Salario Nominal'!$C$7:$D$250,2,0),"")</f>
        <v>66.977175669198203</v>
      </c>
      <c r="AU62" s="50">
        <f>+IFERROR(VLOOKUP($AS62,IPC!$C$7:$D$250,2,0),"")</f>
        <v>72.11</v>
      </c>
      <c r="AV62" s="50">
        <f>+IFERROR(VLOOKUP($AS62,'IPP-Industria'!$C$7:$G$234,2,0),"")</f>
        <v>84.67</v>
      </c>
      <c r="AW62" s="50">
        <f>+IFERROR(VLOOKUP($AS62,'IPP-Minería'!$C$7:$G$234,2,0),"")</f>
        <v>75.09</v>
      </c>
      <c r="AX62" s="50">
        <f t="shared" si="4"/>
        <v>242.74842126363635</v>
      </c>
      <c r="AY62" s="50">
        <f>+VLOOKUP(AS62,'Paridad Diesel'!$C$7:$G$234,2,0)</f>
        <v>0.36842000000000003</v>
      </c>
      <c r="AZ62" s="51">
        <f>+VLOOKUP(AS62,'Tipo de Cambio Observado'!$C$7:$D$258,2,0)</f>
        <v>658.89045454545442</v>
      </c>
      <c r="BA62" s="54">
        <f t="shared" si="24"/>
        <v>129.36323785249951</v>
      </c>
      <c r="BB62" s="55">
        <f t="shared" si="25"/>
        <v>116.89090614362134</v>
      </c>
      <c r="BC62" s="55">
        <f t="shared" si="26"/>
        <v>84.257140013931746</v>
      </c>
      <c r="BD62" s="55">
        <f t="shared" si="27"/>
        <v>63.127364438839848</v>
      </c>
      <c r="BE62" s="55">
        <f t="shared" si="28"/>
        <v>58.358397939797399</v>
      </c>
      <c r="BF62" s="55">
        <f t="shared" si="29"/>
        <v>44.404001446305898</v>
      </c>
      <c r="BG62" s="56">
        <f t="shared" si="30"/>
        <v>131.42598873744612</v>
      </c>
      <c r="BH62" s="55">
        <f t="shared" si="11"/>
        <v>93.461033722521378</v>
      </c>
      <c r="BI62" s="55">
        <f t="shared" si="12"/>
        <v>88.84559466111007</v>
      </c>
      <c r="BJ62" s="55">
        <f t="shared" si="13"/>
        <v>126.37123580875569</v>
      </c>
      <c r="BK62" s="55">
        <f t="shared" si="14"/>
        <v>114.95784123811639</v>
      </c>
      <c r="BL62" s="55">
        <f t="shared" si="15"/>
        <v>125.2919077728268</v>
      </c>
      <c r="BM62" s="55">
        <f t="shared" si="16"/>
        <v>111.55069248437826</v>
      </c>
      <c r="BN62" s="55">
        <f t="shared" si="17"/>
        <v>123.379010303002</v>
      </c>
      <c r="BO62" s="55">
        <f t="shared" si="18"/>
        <v>104.91325797589654</v>
      </c>
      <c r="BP62" s="72">
        <f t="shared" si="57"/>
        <v>128.16242195487177</v>
      </c>
      <c r="BQ62" s="260">
        <f t="shared" si="58"/>
        <v>116.24250283676447</v>
      </c>
      <c r="BR62" s="260">
        <f t="shared" si="59"/>
        <v>84.573921119846091</v>
      </c>
      <c r="BS62" s="260">
        <f t="shared" si="60"/>
        <v>63.041894353369749</v>
      </c>
      <c r="BT62" s="260">
        <f t="shared" si="32"/>
        <v>59.587608764003271</v>
      </c>
      <c r="BU62" s="260">
        <f t="shared" si="33"/>
        <v>93.108559634183379</v>
      </c>
      <c r="BV62" s="260">
        <f t="shared" si="34"/>
        <v>88.758872811089802</v>
      </c>
      <c r="BW62" s="260">
        <f t="shared" si="35"/>
        <v>125.29942493164764</v>
      </c>
      <c r="BX62" s="260">
        <f t="shared" si="36"/>
        <v>114.30069103161107</v>
      </c>
      <c r="BY62" s="260">
        <f t="shared" si="37"/>
        <v>124.24862021742449</v>
      </c>
      <c r="BZ62" s="260">
        <f t="shared" si="38"/>
        <v>111.00115896216171</v>
      </c>
      <c r="CA62" s="260">
        <f t="shared" si="39"/>
        <v>122.40075575699791</v>
      </c>
      <c r="CB62" s="260">
        <f t="shared" si="40"/>
        <v>104.59219970590493</v>
      </c>
    </row>
    <row r="63" spans="43:80" x14ac:dyDescent="0.2">
      <c r="AQ63" s="248">
        <f t="shared" si="2"/>
        <v>2016</v>
      </c>
      <c r="AR63" s="60">
        <f t="shared" si="3"/>
        <v>57</v>
      </c>
      <c r="AS63" s="61">
        <v>42614</v>
      </c>
      <c r="AT63" s="180">
        <f>+IFERROR(VLOOKUP($AS63,'Salario Nominal'!$C$7:$D$250,2,0),"")</f>
        <v>67.1376014833006</v>
      </c>
      <c r="AU63" s="50">
        <f>+IFERROR(VLOOKUP($AS63,IPC!$C$7:$D$250,2,0),"")</f>
        <v>72.28</v>
      </c>
      <c r="AV63" s="50">
        <f>+IFERROR(VLOOKUP($AS63,'IPP-Industria'!$C$7:$G$234,2,0),"")</f>
        <v>84.33</v>
      </c>
      <c r="AW63" s="50">
        <f>+IFERROR(VLOOKUP($AS63,'IPP-Minería'!$C$7:$G$234,2,0),"")</f>
        <v>73.900000000000006</v>
      </c>
      <c r="AX63" s="50">
        <f t="shared" si="4"/>
        <v>268.23525226666663</v>
      </c>
      <c r="AY63" s="50">
        <f>+VLOOKUP(AS63,'Paridad Diesel'!$C$7:$G$234,2,0)</f>
        <v>0.40117000000000003</v>
      </c>
      <c r="AZ63" s="51">
        <f>+VLOOKUP(AS63,'Tipo de Cambio Observado'!$C$7:$D$258,2,0)</f>
        <v>668.6323809523808</v>
      </c>
      <c r="BA63" s="54">
        <f t="shared" si="24"/>
        <v>129.67309270290272</v>
      </c>
      <c r="BB63" s="55">
        <f t="shared" si="25"/>
        <v>117.16647754903551</v>
      </c>
      <c r="BC63" s="55">
        <f t="shared" si="26"/>
        <v>83.918797890337345</v>
      </c>
      <c r="BD63" s="55">
        <f t="shared" si="27"/>
        <v>62.12694409415721</v>
      </c>
      <c r="BE63" s="55">
        <f t="shared" si="28"/>
        <v>64.485608234952537</v>
      </c>
      <c r="BF63" s="55">
        <f t="shared" si="29"/>
        <v>48.351211281185975</v>
      </c>
      <c r="BG63" s="56">
        <f t="shared" si="30"/>
        <v>133.36916806476086</v>
      </c>
      <c r="BH63" s="55">
        <f t="shared" si="11"/>
        <v>93.1491813399129</v>
      </c>
      <c r="BI63" s="55">
        <f t="shared" si="12"/>
        <v>89.870139777226058</v>
      </c>
      <c r="BJ63" s="55">
        <f t="shared" si="13"/>
        <v>126.66903043157289</v>
      </c>
      <c r="BK63" s="55">
        <f t="shared" si="14"/>
        <v>115.97493845782029</v>
      </c>
      <c r="BL63" s="55">
        <f t="shared" si="15"/>
        <v>125.56568714271067</v>
      </c>
      <c r="BM63" s="55">
        <f t="shared" si="16"/>
        <v>112.60798065125914</v>
      </c>
      <c r="BN63" s="55">
        <f t="shared" si="17"/>
        <v>123.62603558959499</v>
      </c>
      <c r="BO63" s="55">
        <f t="shared" si="18"/>
        <v>106.16294406223639</v>
      </c>
      <c r="BP63" s="72">
        <f t="shared" si="57"/>
        <v>128.46561394368899</v>
      </c>
      <c r="BQ63" s="260">
        <f t="shared" si="58"/>
        <v>116.53968768574055</v>
      </c>
      <c r="BR63" s="260">
        <f t="shared" si="59"/>
        <v>84.414701296978137</v>
      </c>
      <c r="BS63" s="260">
        <f t="shared" si="60"/>
        <v>62.698612862547293</v>
      </c>
      <c r="BT63" s="260">
        <f t="shared" si="32"/>
        <v>61.602239107696846</v>
      </c>
      <c r="BU63" s="260">
        <f t="shared" si="33"/>
        <v>93.066528203219761</v>
      </c>
      <c r="BV63" s="260">
        <f t="shared" si="34"/>
        <v>89.16551557063741</v>
      </c>
      <c r="BW63" s="260">
        <f t="shared" si="35"/>
        <v>125.59795111877678</v>
      </c>
      <c r="BX63" s="260">
        <f t="shared" si="36"/>
        <v>114.8108152248292</v>
      </c>
      <c r="BY63" s="260">
        <f t="shared" si="37"/>
        <v>124.5289318305651</v>
      </c>
      <c r="BZ63" s="260">
        <f t="shared" si="38"/>
        <v>111.50414359932047</v>
      </c>
      <c r="CA63" s="260">
        <f t="shared" si="39"/>
        <v>122.66207507906466</v>
      </c>
      <c r="CB63" s="260">
        <f t="shared" si="40"/>
        <v>105.13162938497361</v>
      </c>
    </row>
    <row r="64" spans="43:80" x14ac:dyDescent="0.2">
      <c r="AQ64" s="248">
        <f t="shared" si="2"/>
        <v>2016</v>
      </c>
      <c r="AR64" s="60">
        <f t="shared" si="3"/>
        <v>58</v>
      </c>
      <c r="AS64" s="61">
        <v>42644</v>
      </c>
      <c r="AT64" s="180">
        <f>+IFERROR(VLOOKUP($AS64,'Salario Nominal'!$C$7:$D$250,2,0),"")</f>
        <v>67.271173953219503</v>
      </c>
      <c r="AU64" s="50">
        <f>+IFERROR(VLOOKUP($AS64,IPC!$C$7:$D$250,2,0),"")</f>
        <v>72.400000000000006</v>
      </c>
      <c r="AV64" s="50">
        <f>+IFERROR(VLOOKUP($AS64,'IPP-Industria'!$C$7:$G$234,2,0),"")</f>
        <v>84.46</v>
      </c>
      <c r="AW64" s="50">
        <f>+IFERROR(VLOOKUP($AS64,'IPP-Minería'!$C$7:$G$234,2,0),"")</f>
        <v>74.84</v>
      </c>
      <c r="AX64" s="50">
        <f t="shared" si="4"/>
        <v>279.95603412631579</v>
      </c>
      <c r="AY64" s="50">
        <f>+VLOOKUP(AS64,'Paridad Diesel'!$C$7:$G$234,2,0)</f>
        <v>0.42166999999999999</v>
      </c>
      <c r="AZ64" s="51">
        <f>+VLOOKUP(AS64,'Tipo de Cambio Observado'!$C$7:$D$258,2,0)</f>
        <v>663.92210526315785</v>
      </c>
      <c r="BA64" s="54">
        <f t="shared" si="24"/>
        <v>129.93108159275988</v>
      </c>
      <c r="BB64" s="55">
        <f t="shared" si="25"/>
        <v>117.36099854109257</v>
      </c>
      <c r="BC64" s="55">
        <f t="shared" si="26"/>
        <v>84.048163996417557</v>
      </c>
      <c r="BD64" s="55">
        <f t="shared" si="27"/>
        <v>62.917192097519973</v>
      </c>
      <c r="BE64" s="55">
        <f t="shared" si="28"/>
        <v>67.303365188305079</v>
      </c>
      <c r="BF64" s="55">
        <f t="shared" si="29"/>
        <v>50.821983849584186</v>
      </c>
      <c r="BG64" s="56">
        <f t="shared" si="30"/>
        <v>132.42963003471132</v>
      </c>
      <c r="BH64" s="55">
        <f t="shared" si="11"/>
        <v>93.543437111197051</v>
      </c>
      <c r="BI64" s="55">
        <f t="shared" si="12"/>
        <v>90.740251054182309</v>
      </c>
      <c r="BJ64" s="55">
        <f t="shared" si="13"/>
        <v>126.91253233484849</v>
      </c>
      <c r="BK64" s="55">
        <f t="shared" si="14"/>
        <v>116.52611308908014</v>
      </c>
      <c r="BL64" s="55">
        <f t="shared" si="15"/>
        <v>125.80774840921126</v>
      </c>
      <c r="BM64" s="55">
        <f t="shared" si="16"/>
        <v>113.19040504618039</v>
      </c>
      <c r="BN64" s="55">
        <f t="shared" si="17"/>
        <v>123.86250058943362</v>
      </c>
      <c r="BO64" s="55">
        <f t="shared" si="18"/>
        <v>106.8404483609303</v>
      </c>
      <c r="BP64" s="72">
        <f t="shared" si="57"/>
        <v>128.87302528991736</v>
      </c>
      <c r="BQ64" s="260">
        <f t="shared" si="58"/>
        <v>116.80445236937378</v>
      </c>
      <c r="BR64" s="260">
        <f t="shared" si="59"/>
        <v>84.262115633396363</v>
      </c>
      <c r="BS64" s="260">
        <f t="shared" si="60"/>
        <v>62.615945074961473</v>
      </c>
      <c r="BT64" s="260">
        <f t="shared" si="32"/>
        <v>63.875737773309616</v>
      </c>
      <c r="BU64" s="260">
        <f t="shared" si="33"/>
        <v>93.140614033608543</v>
      </c>
      <c r="BV64" s="260">
        <f t="shared" si="34"/>
        <v>89.703429072753067</v>
      </c>
      <c r="BW64" s="260">
        <f t="shared" si="35"/>
        <v>125.97081996945106</v>
      </c>
      <c r="BX64" s="260">
        <f t="shared" si="36"/>
        <v>115.38808177442651</v>
      </c>
      <c r="BY64" s="260">
        <f t="shared" si="37"/>
        <v>124.88768496681536</v>
      </c>
      <c r="BZ64" s="260">
        <f t="shared" si="38"/>
        <v>112.07757112244531</v>
      </c>
      <c r="CA64" s="260">
        <f t="shared" si="39"/>
        <v>122.99714126224886</v>
      </c>
      <c r="CB64" s="260">
        <f t="shared" si="40"/>
        <v>105.73709479562338</v>
      </c>
    </row>
    <row r="65" spans="1:80" x14ac:dyDescent="0.2">
      <c r="AQ65" s="248">
        <f t="shared" si="2"/>
        <v>2016</v>
      </c>
      <c r="AR65" s="60">
        <f t="shared" si="3"/>
        <v>59</v>
      </c>
      <c r="AS65" s="61">
        <v>42675</v>
      </c>
      <c r="AT65" s="180">
        <f>+IFERROR(VLOOKUP($AS65,'Salario Nominal'!$C$7:$D$250,2,0),"")</f>
        <v>67.4142412873463</v>
      </c>
      <c r="AU65" s="50">
        <f>+IFERROR(VLOOKUP($AS65,IPC!$C$7:$D$250,2,0),"")</f>
        <v>72.44</v>
      </c>
      <c r="AV65" s="50">
        <f>+IFERROR(VLOOKUP($AS65,'IPP-Industria'!$C$7:$G$234,2,0),"")</f>
        <v>89.63</v>
      </c>
      <c r="AW65" s="50">
        <f>+IFERROR(VLOOKUP($AS65,'IPP-Minería'!$C$7:$G$234,2,0),"")</f>
        <v>84.33</v>
      </c>
      <c r="AX65" s="50">
        <f t="shared" si="4"/>
        <v>275.35304018571429</v>
      </c>
      <c r="AY65" s="50">
        <f>+VLOOKUP(AS65,'Paridad Diesel'!$C$7:$G$234,2,0)</f>
        <v>0.41337000000000002</v>
      </c>
      <c r="AZ65" s="51">
        <f>+VLOOKUP(AS65,'Tipo de Cambio Observado'!$C$7:$D$258,2,0)</f>
        <v>666.11761904761897</v>
      </c>
      <c r="BA65" s="54">
        <f t="shared" si="24"/>
        <v>130.20740936246128</v>
      </c>
      <c r="BB65" s="55">
        <f t="shared" si="25"/>
        <v>117.42583887177824</v>
      </c>
      <c r="BC65" s="55">
        <f t="shared" si="26"/>
        <v>89.192954522838093</v>
      </c>
      <c r="BD65" s="55">
        <f t="shared" si="27"/>
        <v>70.895334174022693</v>
      </c>
      <c r="BE65" s="55">
        <f t="shared" si="28"/>
        <v>66.196773636847112</v>
      </c>
      <c r="BF65" s="55">
        <f t="shared" si="29"/>
        <v>49.821622273110769</v>
      </c>
      <c r="BG65" s="56">
        <f t="shared" si="30"/>
        <v>132.86755953865071</v>
      </c>
      <c r="BH65" s="55">
        <f t="shared" si="11"/>
        <v>97.727238792237998</v>
      </c>
      <c r="BI65" s="55">
        <f t="shared" si="12"/>
        <v>93.402399252530259</v>
      </c>
      <c r="BJ65" s="55">
        <f t="shared" si="13"/>
        <v>127.17934803899654</v>
      </c>
      <c r="BK65" s="55">
        <f t="shared" si="14"/>
        <v>116.59362548711093</v>
      </c>
      <c r="BL65" s="55">
        <f t="shared" si="15"/>
        <v>126.28245431187233</v>
      </c>
      <c r="BM65" s="55">
        <f t="shared" si="16"/>
        <v>113.58591159763307</v>
      </c>
      <c r="BN65" s="55">
        <f t="shared" si="17"/>
        <v>124.53577171291438</v>
      </c>
      <c r="BO65" s="55">
        <f t="shared" si="18"/>
        <v>107.5360874734953</v>
      </c>
      <c r="BP65" s="72">
        <f t="shared" si="57"/>
        <v>129.3152732685885</v>
      </c>
      <c r="BQ65" s="260">
        <f t="shared" si="58"/>
        <v>117.03679688766412</v>
      </c>
      <c r="BR65" s="260">
        <f t="shared" si="59"/>
        <v>85.025043951305264</v>
      </c>
      <c r="BS65" s="260">
        <f t="shared" si="60"/>
        <v>64.043715846994544</v>
      </c>
      <c r="BT65" s="260">
        <f t="shared" si="32"/>
        <v>64.832525885204362</v>
      </c>
      <c r="BU65" s="260">
        <f t="shared" si="33"/>
        <v>93.981112134515058</v>
      </c>
      <c r="BV65" s="260">
        <f t="shared" si="34"/>
        <v>90.503974075294309</v>
      </c>
      <c r="BW65" s="260">
        <f t="shared" si="35"/>
        <v>126.3706153982986</v>
      </c>
      <c r="BX65" s="260">
        <f t="shared" si="36"/>
        <v>115.81285554674093</v>
      </c>
      <c r="BY65" s="260">
        <f t="shared" si="37"/>
        <v>125.31267237624071</v>
      </c>
      <c r="BZ65" s="260">
        <f t="shared" si="38"/>
        <v>112.54380141800863</v>
      </c>
      <c r="CA65" s="260">
        <f t="shared" si="39"/>
        <v>123.43421395246297</v>
      </c>
      <c r="CB65" s="260">
        <f t="shared" si="40"/>
        <v>106.24315404212827</v>
      </c>
    </row>
    <row r="66" spans="1:80" s="194" customFormat="1" x14ac:dyDescent="0.2">
      <c r="A66" s="247" t="s">
        <v>225</v>
      </c>
      <c r="AQ66" s="194">
        <f t="shared" si="2"/>
        <v>2013</v>
      </c>
      <c r="AR66" s="195">
        <f t="shared" si="3"/>
        <v>60</v>
      </c>
      <c r="AS66" s="196">
        <v>41306</v>
      </c>
      <c r="AT66" s="197">
        <f>+IFERROR(VLOOKUP($AS66,'Salario Nominal'!$C$7:$D$250,2,0),"")</f>
        <v>54.893111864250599</v>
      </c>
      <c r="AU66" s="198">
        <f>+IFERROR(VLOOKUP($AS66,IPC!$C$7:$D$250,2,0),"")</f>
        <v>62.74</v>
      </c>
      <c r="AV66" s="198">
        <f>+IFERROR(VLOOKUP($AS66,'IPP-Industria'!$C$7:$G$234,2,0),"")</f>
        <v>99.77</v>
      </c>
      <c r="AW66" s="198">
        <f>+IFERROR(VLOOKUP($AS66,'IPP-Minería'!$C$7:$G$234,2,0),"")</f>
        <v>118.81</v>
      </c>
      <c r="AX66" s="198">
        <f t="shared" ref="AX66" si="61">+AY66*AZ66</f>
        <v>408.63467384000006</v>
      </c>
      <c r="AY66" s="198">
        <f>+VLOOKUP(AS66,'Paridad Diesel'!$C$7:$G$234,2,0)</f>
        <v>0.86512</v>
      </c>
      <c r="AZ66" s="199">
        <f>+VLOOKUP(AS66,'Tipo de Cambio Observado'!$C$7:$D$258,2,0)</f>
        <v>472.34450000000004</v>
      </c>
      <c r="BA66" s="200">
        <f t="shared" ref="BA66" si="62">+AT66/AT$7*100</f>
        <v>106.02344180100482</v>
      </c>
      <c r="BB66" s="201">
        <f t="shared" ref="BB66" si="63">+AU66/AU$7*100</f>
        <v>101.70205868049929</v>
      </c>
      <c r="BC66" s="201">
        <f t="shared" ref="BC66" si="64">+AV66/AV$7*100</f>
        <v>99.283510797094237</v>
      </c>
      <c r="BD66" s="201">
        <f t="shared" ref="BD66" si="65">+AW66/AW$7*100</f>
        <v>99.88230348886087</v>
      </c>
      <c r="BE66" s="201">
        <f t="shared" ref="BE66" si="66">+AX66/AX$7*100</f>
        <v>98.238599385389108</v>
      </c>
      <c r="BF66" s="201">
        <f t="shared" ref="BF66" si="67">+AY66/AY$7*100</f>
        <v>104.26901289622754</v>
      </c>
      <c r="BG66" s="202">
        <f t="shared" ref="BG66" si="68">+AZ66/AZ$7*100</f>
        <v>94.216485470290067</v>
      </c>
      <c r="BH66" s="223">
        <f t="shared" si="11"/>
        <v>101.67526484458614</v>
      </c>
      <c r="BI66" s="223">
        <f t="shared" si="12"/>
        <v>100.96926413540389</v>
      </c>
      <c r="BJ66" s="201">
        <f t="shared" si="13"/>
        <v>105.05182079426486</v>
      </c>
      <c r="BK66" s="201">
        <f t="shared" si="14"/>
        <v>103.22747260914181</v>
      </c>
      <c r="BL66" s="201">
        <f t="shared" si="15"/>
        <v>105.03474698344286</v>
      </c>
      <c r="BM66" s="201">
        <f t="shared" si="16"/>
        <v>102.8993406537443</v>
      </c>
      <c r="BN66" s="201">
        <f t="shared" si="17"/>
        <v>104.73644851687084</v>
      </c>
      <c r="BO66" s="201">
        <f t="shared" si="18"/>
        <v>101.96097839621667</v>
      </c>
      <c r="BP66" s="203">
        <f t="shared" si="57"/>
        <v>125.64337378840644</v>
      </c>
      <c r="BQ66" s="261">
        <f t="shared" si="58"/>
        <v>114.56205759982709</v>
      </c>
      <c r="BR66" s="261">
        <f t="shared" si="59"/>
        <v>87.614024612730944</v>
      </c>
      <c r="BS66" s="261">
        <f t="shared" si="60"/>
        <v>70.466582597730138</v>
      </c>
      <c r="BT66" s="261">
        <f t="shared" si="32"/>
        <v>69.808347623606309</v>
      </c>
      <c r="BU66" s="262">
        <f t="shared" si="33"/>
        <v>95.541827653061034</v>
      </c>
      <c r="BV66" s="262">
        <f t="shared" si="34"/>
        <v>92.333331613554876</v>
      </c>
      <c r="BW66" s="262">
        <f t="shared" ref="BW66" si="69">+IFERROR(AVERAGE(BJ61:BJ66),"")</f>
        <v>123.00003684086114</v>
      </c>
      <c r="BX66" s="262">
        <f t="shared" ref="BX66" si="70">+IFERROR(AVERAGE(BK61:BK66),"")</f>
        <v>113.77272792603202</v>
      </c>
      <c r="BY66" s="262">
        <f t="shared" si="37"/>
        <v>122.12324249621436</v>
      </c>
      <c r="BZ66" s="262">
        <f t="shared" si="38"/>
        <v>110.98995749374656</v>
      </c>
      <c r="CA66" s="262">
        <f t="shared" si="39"/>
        <v>120.50759204970792</v>
      </c>
      <c r="CB66" s="262">
        <f t="shared" si="40"/>
        <v>105.54654657140009</v>
      </c>
    </row>
    <row r="67" spans="1:80" x14ac:dyDescent="0.2">
      <c r="T67" s="32"/>
      <c r="AQ67" s="248">
        <f t="shared" si="2"/>
        <v>2017</v>
      </c>
      <c r="AR67" s="60">
        <f t="shared" si="3"/>
        <v>61</v>
      </c>
      <c r="AS67" s="61">
        <v>42736</v>
      </c>
      <c r="AT67" s="180">
        <f>+IFERROR(VLOOKUP($AS67,'Salario Nominal'!$C$7:$D$250,2,0),"")</f>
        <v>68.702428999275199</v>
      </c>
      <c r="AU67" s="50">
        <f>+IFERROR(VLOOKUP($AS67,IPC!$C$7:$D$250,2,0),"")</f>
        <v>72.680000000000007</v>
      </c>
      <c r="AV67" s="50">
        <f>+IFERROR(VLOOKUP($AS67,'IPP-Industria'!$C$7:$G$234,2,0),"")</f>
        <v>92.3</v>
      </c>
      <c r="AW67" s="50">
        <f>+IFERROR(VLOOKUP($AS67,'IPP-Minería'!$C$7:$G$234,2,0),"")</f>
        <v>88.93</v>
      </c>
      <c r="AX67" s="50">
        <f t="shared" si="4"/>
        <v>307.74626834285732</v>
      </c>
      <c r="AY67" s="50">
        <f>+VLOOKUP(AS67,'Paridad Diesel'!$C$7:$G$234,2,0)</f>
        <v>0.46544000000000002</v>
      </c>
      <c r="AZ67" s="51">
        <f>+VLOOKUP(AS67,'Tipo de Cambio Observado'!$C$7:$D$258,2,0)</f>
        <v>661.19428571428602</v>
      </c>
      <c r="BA67" s="54">
        <f t="shared" si="24"/>
        <v>132.69548282497908</v>
      </c>
      <c r="BB67" s="55">
        <f t="shared" si="25"/>
        <v>117.81488085589238</v>
      </c>
      <c r="BC67" s="55">
        <f t="shared" si="26"/>
        <v>91.849935316946969</v>
      </c>
      <c r="BD67" s="55">
        <f t="shared" si="27"/>
        <v>74.762505254308536</v>
      </c>
      <c r="BE67" s="55">
        <f t="shared" si="28"/>
        <v>73.984329533229726</v>
      </c>
      <c r="BF67" s="55">
        <f t="shared" si="29"/>
        <v>56.09738459684224</v>
      </c>
      <c r="BG67" s="56">
        <f t="shared" si="30"/>
        <v>131.8855238349104</v>
      </c>
      <c r="BH67" s="55">
        <f t="shared" si="11"/>
        <v>100.51814374333736</v>
      </c>
      <c r="BI67" s="55">
        <f t="shared" si="12"/>
        <v>96.874007035699421</v>
      </c>
      <c r="BJ67" s="55">
        <f t="shared" si="13"/>
        <v>129.22066676517395</v>
      </c>
      <c r="BK67" s="55">
        <f t="shared" si="14"/>
        <v>118.89504610128174</v>
      </c>
      <c r="BL67" s="55">
        <f t="shared" si="15"/>
        <v>128.45371324068427</v>
      </c>
      <c r="BM67" s="55">
        <f t="shared" si="16"/>
        <v>116.09468360175984</v>
      </c>
      <c r="BN67" s="55">
        <f t="shared" si="17"/>
        <v>126.70331042525282</v>
      </c>
      <c r="BO67" s="55">
        <f t="shared" si="18"/>
        <v>110.22299334144469</v>
      </c>
      <c r="BP67" s="72">
        <f t="shared" si="57"/>
        <v>126.3156243561012</v>
      </c>
      <c r="BQ67" s="260">
        <f t="shared" si="58"/>
        <v>114.72686010698656</v>
      </c>
      <c r="BR67" s="260">
        <f t="shared" si="59"/>
        <v>88.758417089594317</v>
      </c>
      <c r="BS67" s="260">
        <f t="shared" si="60"/>
        <v>72.285273924618195</v>
      </c>
      <c r="BT67" s="260">
        <f t="shared" si="32"/>
        <v>71.42784565308682</v>
      </c>
      <c r="BU67" s="260">
        <f t="shared" si="33"/>
        <v>96.679049925632128</v>
      </c>
      <c r="BV67" s="260">
        <f t="shared" si="34"/>
        <v>93.450275986025318</v>
      </c>
      <c r="BW67" s="260">
        <f t="shared" si="35"/>
        <v>123.5674390289354</v>
      </c>
      <c r="BX67" s="260">
        <f t="shared" si="36"/>
        <v>114.36250616375855</v>
      </c>
      <c r="BY67" s="260">
        <f t="shared" si="37"/>
        <v>122.73937631012468</v>
      </c>
      <c r="BZ67" s="260">
        <f t="shared" si="38"/>
        <v>111.6548356724925</v>
      </c>
      <c r="CA67" s="260">
        <f t="shared" si="39"/>
        <v>121.14051285617809</v>
      </c>
      <c r="CB67" s="260">
        <f t="shared" si="40"/>
        <v>106.27278493503665</v>
      </c>
    </row>
    <row r="68" spans="1:80" ht="15" customHeight="1" x14ac:dyDescent="0.2">
      <c r="O68" s="75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Q68" s="248">
        <f t="shared" si="2"/>
        <v>2017</v>
      </c>
      <c r="AR68" s="60">
        <f t="shared" si="3"/>
        <v>62</v>
      </c>
      <c r="AS68" s="61">
        <v>42767</v>
      </c>
      <c r="AT68" s="180">
        <f>+IFERROR(VLOOKUP($AS68,'Salario Nominal'!$C$7:$D$250,2,0),"")</f>
        <v>68.449276985250904</v>
      </c>
      <c r="AU68" s="50">
        <f>+IFERROR(VLOOKUP($AS68,IPC!$C$7:$D$250,2,0),"")</f>
        <v>72.86</v>
      </c>
      <c r="AV68" s="50">
        <f>+IFERROR(VLOOKUP($AS68,'IPP-Industria'!$C$7:$G$234,2,0),"")</f>
        <v>92</v>
      </c>
      <c r="AW68" s="50">
        <f>+IFERROR(VLOOKUP($AS68,'IPP-Minería'!$C$7:$G$234,2,0),"")</f>
        <v>88.51</v>
      </c>
      <c r="AX68" s="50">
        <f t="shared" si="4"/>
        <v>294.43558072000002</v>
      </c>
      <c r="AY68" s="50">
        <f>+VLOOKUP(AS68,'Paridad Diesel'!$C$7:$G$234,2,0)</f>
        <v>0.45776</v>
      </c>
      <c r="AZ68" s="51">
        <f>+VLOOKUP(AS68,'Tipo de Cambio Observado'!$C$7:$D$258,2,0)</f>
        <v>643.20950000000005</v>
      </c>
      <c r="BA68" s="54">
        <f t="shared" si="24"/>
        <v>132.20653171774202</v>
      </c>
      <c r="BB68" s="55">
        <f t="shared" si="25"/>
        <v>118.10666234397796</v>
      </c>
      <c r="BC68" s="55">
        <f t="shared" si="26"/>
        <v>91.55139814906957</v>
      </c>
      <c r="BD68" s="55">
        <f t="shared" si="27"/>
        <v>74.409415720891133</v>
      </c>
      <c r="BE68" s="55">
        <f t="shared" si="28"/>
        <v>70.784348247652545</v>
      </c>
      <c r="BF68" s="55">
        <f t="shared" si="29"/>
        <v>55.171748824876467</v>
      </c>
      <c r="BG68" s="56">
        <f t="shared" si="30"/>
        <v>128.29817751895604</v>
      </c>
      <c r="BH68" s="55">
        <f t="shared" si="11"/>
        <v>100.20396042001664</v>
      </c>
      <c r="BI68" s="55">
        <f t="shared" si="12"/>
        <v>96.076709050958229</v>
      </c>
      <c r="BJ68" s="55">
        <f t="shared" si="13"/>
        <v>128.89973870539575</v>
      </c>
      <c r="BK68" s="55">
        <f t="shared" si="14"/>
        <v>118.38555300599835</v>
      </c>
      <c r="BL68" s="55">
        <f t="shared" si="15"/>
        <v>128.09462225411278</v>
      </c>
      <c r="BM68" s="55">
        <f t="shared" si="16"/>
        <v>115.51497767265815</v>
      </c>
      <c r="BN68" s="55">
        <f t="shared" si="17"/>
        <v>126.35598757109398</v>
      </c>
      <c r="BO68" s="55">
        <f t="shared" si="18"/>
        <v>109.5651841705382</v>
      </c>
      <c r="BP68" s="72">
        <f t="shared" si="57"/>
        <v>126.78950666697496</v>
      </c>
      <c r="BQ68" s="260">
        <f t="shared" si="58"/>
        <v>114.92948614037932</v>
      </c>
      <c r="BR68" s="260">
        <f t="shared" si="59"/>
        <v>89.974126778783969</v>
      </c>
      <c r="BS68" s="260">
        <f t="shared" si="60"/>
        <v>74.165615804960069</v>
      </c>
      <c r="BT68" s="260">
        <f t="shared" si="32"/>
        <v>73.498837371062692</v>
      </c>
      <c r="BU68" s="260">
        <f t="shared" si="33"/>
        <v>97.802871041881346</v>
      </c>
      <c r="BV68" s="260">
        <f t="shared" si="34"/>
        <v>94.655461717666697</v>
      </c>
      <c r="BW68" s="260">
        <f t="shared" si="35"/>
        <v>123.9888561783754</v>
      </c>
      <c r="BX68" s="260">
        <f t="shared" si="36"/>
        <v>114.93379145840555</v>
      </c>
      <c r="BY68" s="260">
        <f t="shared" si="37"/>
        <v>123.20649539033904</v>
      </c>
      <c r="BZ68" s="260">
        <f t="shared" si="38"/>
        <v>112.31554987053914</v>
      </c>
      <c r="CA68" s="260">
        <f t="shared" si="39"/>
        <v>121.63667573419343</v>
      </c>
      <c r="CB68" s="260">
        <f t="shared" si="40"/>
        <v>107.04810596747693</v>
      </c>
    </row>
    <row r="69" spans="1:80" x14ac:dyDescent="0.2">
      <c r="B69" s="39" t="s">
        <v>146</v>
      </c>
      <c r="Z69" s="34"/>
      <c r="AA69" s="34"/>
      <c r="AB69" s="34"/>
      <c r="AC69" s="34"/>
      <c r="AD69" s="34"/>
      <c r="AQ69" s="248">
        <f t="shared" si="2"/>
        <v>2017</v>
      </c>
      <c r="AR69" s="60">
        <f t="shared" si="3"/>
        <v>63</v>
      </c>
      <c r="AS69" s="61">
        <v>42795</v>
      </c>
      <c r="AT69" s="180">
        <f>+IFERROR(VLOOKUP($AS69,'Salario Nominal'!$C$7:$D$250,2,0),"")</f>
        <v>69.015353262117799</v>
      </c>
      <c r="AU69" s="50">
        <f>+IFERROR(VLOOKUP($AS69,IPC!$C$7:$D$250,2,0),"")</f>
        <v>73.14</v>
      </c>
      <c r="AV69" s="50">
        <f>+IFERROR(VLOOKUP($AS69,'IPP-Industria'!$C$7:$G$234,2,0),"")</f>
        <v>92.65</v>
      </c>
      <c r="AW69" s="50">
        <f>+IFERROR(VLOOKUP($AS69,'IPP-Minería'!$C$7:$G$234,2,0),"")</f>
        <v>89.08</v>
      </c>
      <c r="AX69" s="50">
        <f t="shared" si="4"/>
        <v>289.39515777391307</v>
      </c>
      <c r="AY69" s="50">
        <f>+VLOOKUP(AS69,'Paridad Diesel'!$C$7:$G$234,2,0)</f>
        <v>0.43768000000000001</v>
      </c>
      <c r="AZ69" s="51">
        <f>+VLOOKUP(AS69,'Tipo de Cambio Observado'!$C$7:$D$258,2,0)</f>
        <v>661.2026086956522</v>
      </c>
      <c r="BA69" s="54">
        <f t="shared" si="24"/>
        <v>133.29988119561003</v>
      </c>
      <c r="BB69" s="55">
        <f t="shared" si="25"/>
        <v>118.56054465877777</v>
      </c>
      <c r="BC69" s="55">
        <f t="shared" si="26"/>
        <v>92.198228679470603</v>
      </c>
      <c r="BD69" s="55">
        <f t="shared" si="27"/>
        <v>74.88860865910047</v>
      </c>
      <c r="BE69" s="55">
        <f t="shared" si="28"/>
        <v>69.572595740503729</v>
      </c>
      <c r="BF69" s="55">
        <f t="shared" si="29"/>
        <v>52.751596962757631</v>
      </c>
      <c r="BG69" s="56">
        <f t="shared" si="30"/>
        <v>131.88718398349465</v>
      </c>
      <c r="BH69" s="55">
        <f t="shared" si="11"/>
        <v>100.90525662286916</v>
      </c>
      <c r="BI69" s="55">
        <f t="shared" si="12"/>
        <v>96.351262625987857</v>
      </c>
      <c r="BJ69" s="55">
        <f t="shared" si="13"/>
        <v>129.85334098545536</v>
      </c>
      <c r="BK69" s="55">
        <f t="shared" si="14"/>
        <v>118.92655168526669</v>
      </c>
      <c r="BL69" s="55">
        <f t="shared" si="15"/>
        <v>129.06781560103155</v>
      </c>
      <c r="BM69" s="55">
        <f t="shared" si="16"/>
        <v>116.02895643255573</v>
      </c>
      <c r="BN69" s="55">
        <f t="shared" si="17"/>
        <v>127.30762736497333</v>
      </c>
      <c r="BO69" s="55">
        <f t="shared" si="18"/>
        <v>109.93349008427563</v>
      </c>
      <c r="BP69" s="72">
        <f t="shared" si="57"/>
        <v>127.39397141575954</v>
      </c>
      <c r="BQ69" s="260">
        <f t="shared" si="58"/>
        <v>115.1618306586697</v>
      </c>
      <c r="BR69" s="260">
        <f t="shared" si="59"/>
        <v>91.354031910306176</v>
      </c>
      <c r="BS69" s="260">
        <f t="shared" si="60"/>
        <v>76.292559899117279</v>
      </c>
      <c r="BT69" s="260">
        <f t="shared" si="32"/>
        <v>74.346668621987888</v>
      </c>
      <c r="BU69" s="260">
        <f t="shared" si="33"/>
        <v>99.095550255707394</v>
      </c>
      <c r="BV69" s="260">
        <f t="shared" si="34"/>
        <v>95.735648859127011</v>
      </c>
      <c r="BW69" s="260">
        <f t="shared" si="35"/>
        <v>124.51957460402248</v>
      </c>
      <c r="BX69" s="260">
        <f t="shared" si="36"/>
        <v>115.42572699631326</v>
      </c>
      <c r="BY69" s="260">
        <f t="shared" si="37"/>
        <v>123.79018346672585</v>
      </c>
      <c r="BZ69" s="260">
        <f t="shared" si="38"/>
        <v>112.88571250075525</v>
      </c>
      <c r="CA69" s="260">
        <f t="shared" si="39"/>
        <v>122.25027436342316</v>
      </c>
      <c r="CB69" s="260">
        <f t="shared" si="40"/>
        <v>107.67653030448345</v>
      </c>
    </row>
    <row r="70" spans="1:80" ht="18" customHeight="1" thickBot="1" x14ac:dyDescent="0.25">
      <c r="B70" s="37" t="s">
        <v>31</v>
      </c>
      <c r="C70" s="38"/>
      <c r="D70" s="275" t="str">
        <f>+D22</f>
        <v>Residencial</v>
      </c>
      <c r="E70" s="275"/>
      <c r="F70" s="275" t="str">
        <f t="shared" ref="F70" si="71">+F22</f>
        <v>Comercial + Otros</v>
      </c>
      <c r="G70" s="275"/>
      <c r="H70" s="275" t="str">
        <f t="shared" ref="H70" si="72">+H22</f>
        <v>Industrial</v>
      </c>
      <c r="I70" s="275"/>
      <c r="J70" s="275" t="str">
        <f t="shared" ref="J70" si="73">+J22</f>
        <v>Minería</v>
      </c>
      <c r="K70" s="275"/>
      <c r="L70" s="275" t="str">
        <f t="shared" ref="L70" si="74">+L22</f>
        <v>Precio Combustible</v>
      </c>
      <c r="M70" s="275"/>
      <c r="N70" s="275" t="str">
        <f t="shared" ref="N70:X70" si="75">+N22</f>
        <v>Todos</v>
      </c>
      <c r="O70" s="275"/>
      <c r="P70" s="276" t="str">
        <f t="shared" si="75"/>
        <v>SEN CD</v>
      </c>
      <c r="Q70" s="276"/>
      <c r="R70" s="271" t="str">
        <f t="shared" si="75"/>
        <v>SSMM CD</v>
      </c>
      <c r="S70" s="271"/>
      <c r="T70" s="271" t="str">
        <f t="shared" si="75"/>
        <v>SMM-10 CD</v>
      </c>
      <c r="U70" s="271"/>
      <c r="V70" s="271" t="str">
        <f t="shared" si="75"/>
        <v>SMM-11 CD</v>
      </c>
      <c r="W70" s="271"/>
      <c r="X70" s="271" t="str">
        <f t="shared" si="75"/>
        <v>SMM-12 CD</v>
      </c>
      <c r="Y70" s="271"/>
      <c r="Z70" s="34"/>
      <c r="AA70" s="34"/>
      <c r="AB70" s="34"/>
      <c r="AC70" s="34"/>
      <c r="AD70" s="34"/>
      <c r="AQ70" s="248">
        <f t="shared" si="2"/>
        <v>2017</v>
      </c>
      <c r="AR70" s="60">
        <f t="shared" si="3"/>
        <v>64</v>
      </c>
      <c r="AS70" s="61">
        <v>42826</v>
      </c>
      <c r="AT70" s="180">
        <f>+IFERROR(VLOOKUP($AS70,'Salario Nominal'!$C$7:$D$250,2,0),"")</f>
        <v>68.830177302056995</v>
      </c>
      <c r="AU70" s="50">
        <f>+IFERROR(VLOOKUP($AS70,IPC!$C$7:$D$250,2,0),"")</f>
        <v>73.31</v>
      </c>
      <c r="AV70" s="50">
        <f>+IFERROR(VLOOKUP($AS70,'IPP-Industria'!$C$7:$G$234,2,0),"")</f>
        <v>91.63</v>
      </c>
      <c r="AW70" s="50">
        <f>+IFERROR(VLOOKUP($AS70,'IPP-Minería'!$C$7:$G$234,2,0),"")</f>
        <v>86.64</v>
      </c>
      <c r="AX70" s="50">
        <f t="shared" si="4"/>
        <v>289.34674583333333</v>
      </c>
      <c r="AY70" s="50">
        <f>+VLOOKUP(AS70,'Paridad Diesel'!$C$7:$G$234,2,0)</f>
        <v>0.44124999999999998</v>
      </c>
      <c r="AZ70" s="51">
        <f>+VLOOKUP(AS70,'Tipo de Cambio Observado'!$C$7:$D$258,2,0)</f>
        <v>655.74333333333334</v>
      </c>
      <c r="BA70" s="54">
        <f t="shared" si="24"/>
        <v>132.94222261227077</v>
      </c>
      <c r="BB70" s="55">
        <f t="shared" si="25"/>
        <v>118.83611606419193</v>
      </c>
      <c r="BC70" s="55">
        <f t="shared" si="26"/>
        <v>91.183202308687427</v>
      </c>
      <c r="BD70" s="55">
        <f t="shared" si="27"/>
        <v>72.837326607818412</v>
      </c>
      <c r="BE70" s="55">
        <f t="shared" si="28"/>
        <v>69.560957175446617</v>
      </c>
      <c r="BF70" s="55">
        <f t="shared" si="29"/>
        <v>53.181872966132339</v>
      </c>
      <c r="BG70" s="56">
        <f t="shared" si="30"/>
        <v>130.79824627414857</v>
      </c>
      <c r="BH70" s="55">
        <f t="shared" si="11"/>
        <v>99.860424036915248</v>
      </c>
      <c r="BI70" s="55">
        <f t="shared" si="12"/>
        <v>95.664453261114005</v>
      </c>
      <c r="BJ70" s="55">
        <f t="shared" si="13"/>
        <v>129.62602068856893</v>
      </c>
      <c r="BK70" s="55">
        <f t="shared" si="14"/>
        <v>118.86228217162852</v>
      </c>
      <c r="BL70" s="55">
        <f t="shared" si="15"/>
        <v>128.77694627547353</v>
      </c>
      <c r="BM70" s="55">
        <f t="shared" si="16"/>
        <v>115.88804916736296</v>
      </c>
      <c r="BN70" s="55">
        <f t="shared" si="17"/>
        <v>126.993013587066</v>
      </c>
      <c r="BO70" s="55">
        <f t="shared" si="18"/>
        <v>109.77439704995115</v>
      </c>
      <c r="BP70" s="72">
        <f t="shared" si="57"/>
        <v>127.89582825234466</v>
      </c>
      <c r="BQ70" s="260">
        <f t="shared" si="58"/>
        <v>115.40768357918627</v>
      </c>
      <c r="BR70" s="260">
        <f t="shared" si="59"/>
        <v>92.543204962351169</v>
      </c>
      <c r="BS70" s="260">
        <f t="shared" si="60"/>
        <v>77.945915650833669</v>
      </c>
      <c r="BT70" s="260">
        <f t="shared" si="32"/>
        <v>74.722933953178142</v>
      </c>
      <c r="BU70" s="260">
        <f t="shared" si="33"/>
        <v>100.14838140999376</v>
      </c>
      <c r="BV70" s="260">
        <f t="shared" si="34"/>
        <v>96.556349226948939</v>
      </c>
      <c r="BW70" s="260">
        <f t="shared" si="35"/>
        <v>124.9718226629759</v>
      </c>
      <c r="BX70" s="260">
        <f t="shared" si="36"/>
        <v>115.81508851007135</v>
      </c>
      <c r="BY70" s="260">
        <f t="shared" si="37"/>
        <v>124.28504977776954</v>
      </c>
      <c r="BZ70" s="260">
        <f t="shared" si="38"/>
        <v>113.33531985428569</v>
      </c>
      <c r="CA70" s="260">
        <f t="shared" si="39"/>
        <v>122.77202652969522</v>
      </c>
      <c r="CB70" s="260">
        <f t="shared" si="40"/>
        <v>108.16552175265362</v>
      </c>
    </row>
    <row r="71" spans="1:80" ht="18" customHeight="1" x14ac:dyDescent="0.2">
      <c r="B71" s="33" t="s">
        <v>34</v>
      </c>
      <c r="D71" s="272" t="s">
        <v>55</v>
      </c>
      <c r="E71" s="272"/>
      <c r="F71" s="272" t="s">
        <v>59</v>
      </c>
      <c r="G71" s="272"/>
      <c r="H71" s="272" t="s">
        <v>56</v>
      </c>
      <c r="I71" s="272"/>
      <c r="J71" s="272" t="s">
        <v>60</v>
      </c>
      <c r="K71" s="272"/>
      <c r="L71" s="272" t="s">
        <v>79</v>
      </c>
      <c r="M71" s="272"/>
      <c r="N71" s="272" t="s">
        <v>72</v>
      </c>
      <c r="O71" s="272"/>
      <c r="P71" s="273" t="s">
        <v>39</v>
      </c>
      <c r="Q71" s="273"/>
      <c r="R71" s="274" t="s">
        <v>39</v>
      </c>
      <c r="S71" s="274"/>
      <c r="T71" s="274" t="s">
        <v>39</v>
      </c>
      <c r="U71" s="274"/>
      <c r="V71" s="274" t="s">
        <v>39</v>
      </c>
      <c r="W71" s="274"/>
      <c r="X71" s="274" t="s">
        <v>39</v>
      </c>
      <c r="Y71" s="274"/>
      <c r="Z71" s="34"/>
      <c r="AA71" s="34"/>
      <c r="AB71" s="34"/>
      <c r="AC71" s="34"/>
      <c r="AD71" s="34"/>
      <c r="AQ71" s="248">
        <f t="shared" si="2"/>
        <v>2017</v>
      </c>
      <c r="AR71" s="60">
        <f t="shared" si="3"/>
        <v>65</v>
      </c>
      <c r="AS71" s="61">
        <v>42856</v>
      </c>
      <c r="AT71" s="180">
        <f>+IFERROR(VLOOKUP($AS71,'Salario Nominal'!$C$7:$D$250,2,0),"")</f>
        <v>68.943197324732395</v>
      </c>
      <c r="AU71" s="50">
        <f>+IFERROR(VLOOKUP($AS71,IPC!$C$7:$D$250,2,0),"")</f>
        <v>73.400000000000006</v>
      </c>
      <c r="AV71" s="50">
        <f>+IFERROR(VLOOKUP($AS71,'IPP-Industria'!$C$7:$G$234,2,0),"")</f>
        <v>92.27</v>
      </c>
      <c r="AW71" s="50">
        <f>+IFERROR(VLOOKUP($AS71,'IPP-Minería'!$C$7:$G$234,2,0),"")</f>
        <v>87</v>
      </c>
      <c r="AX71" s="50">
        <f t="shared" si="4"/>
        <v>280.93185344545458</v>
      </c>
      <c r="AY71" s="50">
        <f>+VLOOKUP(AS71,'Paridad Diesel'!$C$7:$G$234,2,0)</f>
        <v>0.41833999999999999</v>
      </c>
      <c r="AZ71" s="51">
        <f>+VLOOKUP(AS71,'Tipo de Cambio Observado'!$C$7:$D$258,2,0)</f>
        <v>671.53954545454553</v>
      </c>
      <c r="BA71" s="54">
        <f t="shared" si="24"/>
        <v>133.16051542514876</v>
      </c>
      <c r="BB71" s="55">
        <f t="shared" si="25"/>
        <v>118.98200680823474</v>
      </c>
      <c r="BC71" s="55">
        <f t="shared" si="26"/>
        <v>91.820081600159227</v>
      </c>
      <c r="BD71" s="55">
        <f t="shared" si="27"/>
        <v>73.139974779319033</v>
      </c>
      <c r="BE71" s="55">
        <f t="shared" si="28"/>
        <v>67.537958895844767</v>
      </c>
      <c r="BF71" s="55">
        <f t="shared" si="29"/>
        <v>50.420633964083407</v>
      </c>
      <c r="BG71" s="56">
        <f t="shared" si="30"/>
        <v>133.94904741569633</v>
      </c>
      <c r="BH71" s="55">
        <f t="shared" si="11"/>
        <v>100.21595274799027</v>
      </c>
      <c r="BI71" s="55">
        <f t="shared" si="12"/>
        <v>95.506527421042307</v>
      </c>
      <c r="BJ71" s="55">
        <f t="shared" si="13"/>
        <v>129.83192394035777</v>
      </c>
      <c r="BK71" s="55">
        <f t="shared" si="14"/>
        <v>118.77509955446399</v>
      </c>
      <c r="BL71" s="55">
        <f t="shared" si="15"/>
        <v>129.00390496579055</v>
      </c>
      <c r="BM71" s="55">
        <f t="shared" si="16"/>
        <v>115.80192285734859</v>
      </c>
      <c r="BN71" s="55">
        <f t="shared" si="17"/>
        <v>127.23676975227532</v>
      </c>
      <c r="BO71" s="55">
        <f t="shared" si="18"/>
        <v>109.62451049050759</v>
      </c>
      <c r="BP71" s="72">
        <f t="shared" si="57"/>
        <v>128.38801259612592</v>
      </c>
      <c r="BQ71" s="260">
        <f t="shared" si="58"/>
        <v>115.667044901929</v>
      </c>
      <c r="BR71" s="260">
        <f t="shared" si="59"/>
        <v>92.981059475238013</v>
      </c>
      <c r="BS71" s="260">
        <f t="shared" si="60"/>
        <v>78.320022418383076</v>
      </c>
      <c r="BT71" s="260">
        <f t="shared" si="32"/>
        <v>74.946464829677751</v>
      </c>
      <c r="BU71" s="260">
        <f t="shared" si="33"/>
        <v>100.5631670692858</v>
      </c>
      <c r="BV71" s="260">
        <f t="shared" si="34"/>
        <v>96.907037255034268</v>
      </c>
      <c r="BW71" s="260">
        <f t="shared" si="35"/>
        <v>125.4139186465361</v>
      </c>
      <c r="BX71" s="260">
        <f t="shared" si="36"/>
        <v>116.17866752129686</v>
      </c>
      <c r="BY71" s="260">
        <f t="shared" si="37"/>
        <v>124.73862488675593</v>
      </c>
      <c r="BZ71" s="260">
        <f t="shared" si="38"/>
        <v>113.70465506423828</v>
      </c>
      <c r="CA71" s="260">
        <f t="shared" si="39"/>
        <v>123.22219286958871</v>
      </c>
      <c r="CB71" s="260">
        <f t="shared" si="40"/>
        <v>108.51359225548897</v>
      </c>
    </row>
    <row r="72" spans="1:80" x14ac:dyDescent="0.2">
      <c r="B72" s="39" t="s">
        <v>33</v>
      </c>
      <c r="C72" s="39"/>
      <c r="D72" s="40" t="s">
        <v>34</v>
      </c>
      <c r="E72" s="40" t="s">
        <v>38</v>
      </c>
      <c r="F72" s="40" t="s">
        <v>34</v>
      </c>
      <c r="G72" s="40" t="s">
        <v>38</v>
      </c>
      <c r="H72" s="40" t="s">
        <v>34</v>
      </c>
      <c r="I72" s="40" t="s">
        <v>38</v>
      </c>
      <c r="J72" s="40" t="s">
        <v>34</v>
      </c>
      <c r="K72" s="40" t="s">
        <v>38</v>
      </c>
      <c r="L72" s="40" t="s">
        <v>34</v>
      </c>
      <c r="M72" s="40" t="s">
        <v>38</v>
      </c>
      <c r="N72" s="40" t="s">
        <v>72</v>
      </c>
      <c r="O72" s="40" t="s">
        <v>38</v>
      </c>
      <c r="P72" s="250"/>
      <c r="Q72" s="250" t="s">
        <v>38</v>
      </c>
      <c r="R72" s="254"/>
      <c r="S72" s="254" t="s">
        <v>38</v>
      </c>
      <c r="T72" s="254"/>
      <c r="U72" s="254" t="s">
        <v>38</v>
      </c>
      <c r="V72" s="254"/>
      <c r="W72" s="254" t="s">
        <v>38</v>
      </c>
      <c r="X72" s="254"/>
      <c r="Y72" s="254" t="s">
        <v>38</v>
      </c>
      <c r="Z72" s="34"/>
      <c r="AA72" s="34"/>
      <c r="AB72" s="34"/>
      <c r="AC72" s="34"/>
      <c r="AD72" s="34"/>
      <c r="AQ72" s="248">
        <f t="shared" ref="AQ72:AQ135" si="76">+YEAR(AS72)</f>
        <v>2017</v>
      </c>
      <c r="AR72" s="60">
        <f t="shared" ref="AR72:AR135" si="77">+AR71+1</f>
        <v>66</v>
      </c>
      <c r="AS72" s="61">
        <v>42887</v>
      </c>
      <c r="AT72" s="180">
        <f>+IFERROR(VLOOKUP($AS72,'Salario Nominal'!$C$7:$D$250,2,0),"")</f>
        <v>69.204434300278805</v>
      </c>
      <c r="AU72" s="50">
        <f>+IFERROR(VLOOKUP($AS72,IPC!$C$7:$D$250,2,0),"")</f>
        <v>73.12</v>
      </c>
      <c r="AV72" s="50">
        <f>+IFERROR(VLOOKUP($AS72,'IPP-Industria'!$C$7:$G$234,2,0),"")</f>
        <v>92.26</v>
      </c>
      <c r="AW72" s="50">
        <f>+IFERROR(VLOOKUP($AS72,'IPP-Minería'!$C$7:$G$234,2,0),"")</f>
        <v>87.21</v>
      </c>
      <c r="AX72" s="50">
        <f t="shared" ref="AX72:AX135" si="78">+AY72*AZ72</f>
        <v>278.27354853333338</v>
      </c>
      <c r="AY72" s="50">
        <f>+VLOOKUP(AS72,'Paridad Diesel'!$C$7:$G$234,2,0)</f>
        <v>0.41836000000000001</v>
      </c>
      <c r="AZ72" s="51">
        <f>+VLOOKUP(AS72,'Tipo de Cambio Observado'!$C$7:$D$258,2,0)</f>
        <v>665.15333333333342</v>
      </c>
      <c r="BA72" s="54">
        <f t="shared" si="24"/>
        <v>133.66508225206886</v>
      </c>
      <c r="BB72" s="55">
        <f t="shared" si="25"/>
        <v>118.52812449343493</v>
      </c>
      <c r="BC72" s="55">
        <f t="shared" si="26"/>
        <v>91.81013036122998</v>
      </c>
      <c r="BD72" s="55">
        <f t="shared" si="27"/>
        <v>73.316519546027735</v>
      </c>
      <c r="BE72" s="55">
        <f t="shared" si="28"/>
        <v>66.898884025246929</v>
      </c>
      <c r="BF72" s="55">
        <f t="shared" si="29"/>
        <v>50.423044473906231</v>
      </c>
      <c r="BG72" s="56">
        <f t="shared" si="30"/>
        <v>132.67521769707281</v>
      </c>
      <c r="BH72" s="55">
        <f t="shared" ref="BH72:BH135" si="79">+($BA72*$D$7+$BB72*$D$8+$BC72*$D$9+$BD72*$D$10+$BE72*$D$11)</f>
        <v>100.37413371252141</v>
      </c>
      <c r="BI72" s="55">
        <f t="shared" ref="BI72:BI135" si="80">+($BA72*$E$7+$BB72*$E$8+$BC72*$E$9+$BD72*$E$10+$BE72*$E$11)</f>
        <v>95.418097873800562</v>
      </c>
      <c r="BJ72" s="55">
        <f t="shared" ref="BJ72:BJ135" si="81">+($BA72*$H$7+$BB72*$H$8+$BC72*$H$9+$BD72*$H$10+$BE72*$H$11)</f>
        <v>130.12816650597327</v>
      </c>
      <c r="BK72" s="55">
        <f t="shared" ref="BK72:BK135" si="82">+($BA72*$I$7+$BB72*$I$8+$BC72*$I$9+$BD72*$I$10+$BE72*$I$11)</f>
        <v>118.74254250198911</v>
      </c>
      <c r="BL72" s="55">
        <f t="shared" ref="BL72:BL135" si="83">+($BA72*$J$7+$BB72*$J$8+$BC72*$J$9+$BD72*$J$10+$BE72*$J$11)</f>
        <v>129.33572413896204</v>
      </c>
      <c r="BM72" s="55">
        <f t="shared" ref="BM72:BM135" si="84">+($BA72*$K$7+$BB72*$K$8+$BC72*$K$9+$BD72*$K$10+$BE72*$K$11)</f>
        <v>115.77247502883047</v>
      </c>
      <c r="BN72" s="55">
        <f t="shared" ref="BN72:BN135" si="85">+($BA72*$L$7+$BB72*$L$8+$BC72*$L$9+$BD72*$L$10+$BE72*$L$11)</f>
        <v>127.54262906912901</v>
      </c>
      <c r="BO72" s="55">
        <f t="shared" ref="BO72:BO135" si="86">+($BA72*$M$7+$BB72*$M$8+$BC72*$M$9+$BD72*$M$10+$BE72*$M$11)</f>
        <v>109.48426647769855</v>
      </c>
      <c r="BP72" s="72">
        <f t="shared" si="57"/>
        <v>132.99495267130325</v>
      </c>
      <c r="BQ72" s="260">
        <f t="shared" si="58"/>
        <v>118.47138920408496</v>
      </c>
      <c r="BR72" s="260">
        <f t="shared" si="59"/>
        <v>91.735496069260634</v>
      </c>
      <c r="BS72" s="260">
        <f t="shared" si="60"/>
        <v>73.892391761244212</v>
      </c>
      <c r="BT72" s="260">
        <f t="shared" si="32"/>
        <v>69.723178936320721</v>
      </c>
      <c r="BU72" s="260">
        <f t="shared" si="33"/>
        <v>100.34631188060835</v>
      </c>
      <c r="BV72" s="260">
        <f t="shared" si="34"/>
        <v>95.981842878100395</v>
      </c>
      <c r="BW72" s="260">
        <f t="shared" si="35"/>
        <v>129.59330959848751</v>
      </c>
      <c r="BX72" s="260">
        <f t="shared" si="36"/>
        <v>118.76451250343807</v>
      </c>
      <c r="BY72" s="260">
        <f t="shared" si="37"/>
        <v>128.78878774600912</v>
      </c>
      <c r="BZ72" s="260">
        <f t="shared" si="38"/>
        <v>115.85017746008596</v>
      </c>
      <c r="CA72" s="260">
        <f t="shared" si="39"/>
        <v>127.02322296163175</v>
      </c>
      <c r="CB72" s="260">
        <f t="shared" si="40"/>
        <v>109.76747360240263</v>
      </c>
    </row>
    <row r="73" spans="1:80" x14ac:dyDescent="0.2">
      <c r="B73" s="41" t="s">
        <v>226</v>
      </c>
      <c r="C73" s="249">
        <v>2023</v>
      </c>
      <c r="D73" s="182">
        <f>+AVERAGEIF($AQ$7:$AQ$234,$C$73,$AT$7:$AT$234)</f>
        <v>100.19145429761467</v>
      </c>
      <c r="E73" s="182"/>
      <c r="F73" s="182">
        <f>+AVERAGEIF($AQ$7:$AQ$234,$C$73,$AU$7:$AU$234)</f>
        <v>99.674166666666665</v>
      </c>
      <c r="G73" s="182"/>
      <c r="H73" s="182">
        <f>+AVERAGEIF($AQ$7:$AQ$234,$C$73,$AV$7:$AV$234)</f>
        <v>155.63416666666669</v>
      </c>
      <c r="I73" s="182"/>
      <c r="J73" s="182">
        <f>+AVERAGEIF($AQ$7:$AQ$234,$C$73,$AW$7:$AW$234)</f>
        <v>170.55583333333334</v>
      </c>
      <c r="K73" s="182"/>
      <c r="L73" s="182">
        <f>+AVERAGEIF($AQ$7:$AQ$234,$C$73,$AX$7:$AX$234)</f>
        <v>660.83102517817201</v>
      </c>
      <c r="M73" s="183"/>
      <c r="N73" s="182">
        <f>+AVERAGEIF($AQ$7:$AQ$234,$C$73,$AZ$7:$AZ$234)</f>
        <v>839.79411430750781</v>
      </c>
      <c r="O73" s="182"/>
      <c r="P73" s="251"/>
      <c r="Q73" s="251"/>
      <c r="R73" s="255"/>
      <c r="S73" s="255"/>
      <c r="T73" s="255"/>
      <c r="U73" s="255"/>
      <c r="V73" s="255"/>
      <c r="W73" s="255"/>
      <c r="X73" s="255"/>
      <c r="Y73" s="255"/>
      <c r="Z73" s="43"/>
      <c r="AA73" s="43"/>
      <c r="AB73" s="43"/>
      <c r="AC73" s="43"/>
      <c r="AD73" s="43"/>
      <c r="AE73" s="43"/>
      <c r="AF73" s="43"/>
      <c r="AG73" s="43"/>
      <c r="AQ73" s="248">
        <f t="shared" si="76"/>
        <v>2017</v>
      </c>
      <c r="AR73" s="60">
        <f t="shared" si="77"/>
        <v>67</v>
      </c>
      <c r="AS73" s="61">
        <v>42917</v>
      </c>
      <c r="AT73" s="180">
        <f>+IFERROR(VLOOKUP($AS73,'Salario Nominal'!$C$7:$D$250,2,0),"")</f>
        <v>69.885907668776198</v>
      </c>
      <c r="AU73" s="50">
        <f>+IFERROR(VLOOKUP($AS73,IPC!$C$7:$D$250,2,0),"")</f>
        <v>73.290000000000006</v>
      </c>
      <c r="AV73" s="50">
        <f>+IFERROR(VLOOKUP($AS73,'IPP-Industria'!$C$7:$G$234,2,0),"")</f>
        <v>93.8</v>
      </c>
      <c r="AW73" s="50">
        <f>+IFERROR(VLOOKUP($AS73,'IPP-Minería'!$C$7:$G$234,2,0),"")</f>
        <v>90.32</v>
      </c>
      <c r="AX73" s="50">
        <f t="shared" si="78"/>
        <v>268.44179885714283</v>
      </c>
      <c r="AY73" s="50">
        <f>+VLOOKUP(AS73,'Paridad Diesel'!$C$7:$G$234,2,0)</f>
        <v>0.40786</v>
      </c>
      <c r="AZ73" s="51">
        <f>+VLOOKUP(AS73,'Tipo de Cambio Observado'!$C$7:$D$258,2,0)</f>
        <v>658.17142857142846</v>
      </c>
      <c r="BA73" s="54">
        <f t="shared" si="24"/>
        <v>134.9813157387492</v>
      </c>
      <c r="BB73" s="55">
        <f t="shared" si="25"/>
        <v>118.8036958988491</v>
      </c>
      <c r="BC73" s="55">
        <f t="shared" si="26"/>
        <v>93.342621156333962</v>
      </c>
      <c r="BD73" s="55">
        <f t="shared" si="27"/>
        <v>75.931063472047072</v>
      </c>
      <c r="BE73" s="55">
        <f t="shared" si="28"/>
        <v>64.535263462604973</v>
      </c>
      <c r="BF73" s="55">
        <f t="shared" si="29"/>
        <v>49.157526816921781</v>
      </c>
      <c r="BG73" s="56">
        <f t="shared" si="30"/>
        <v>131.28256778042305</v>
      </c>
      <c r="BH73" s="55">
        <f t="shared" si="79"/>
        <v>102.08296957202478</v>
      </c>
      <c r="BI73" s="55">
        <f t="shared" si="80"/>
        <v>96.146879285704131</v>
      </c>
      <c r="BJ73" s="55">
        <f t="shared" si="81"/>
        <v>131.22387671473984</v>
      </c>
      <c r="BK73" s="55">
        <f t="shared" si="82"/>
        <v>119.17850508809958</v>
      </c>
      <c r="BL73" s="55">
        <f t="shared" si="83"/>
        <v>130.5011772300677</v>
      </c>
      <c r="BM73" s="55">
        <f t="shared" si="84"/>
        <v>116.23048154728011</v>
      </c>
      <c r="BN73" s="55">
        <f t="shared" si="85"/>
        <v>128.71167174538712</v>
      </c>
      <c r="BO73" s="55">
        <f t="shared" si="86"/>
        <v>109.77849355116911</v>
      </c>
      <c r="BP73" s="72">
        <f t="shared" si="57"/>
        <v>133.37592482359827</v>
      </c>
      <c r="BQ73" s="260">
        <f t="shared" si="58"/>
        <v>118.63619171124441</v>
      </c>
      <c r="BR73" s="260">
        <f t="shared" si="59"/>
        <v>91.984277042491797</v>
      </c>
      <c r="BS73" s="260">
        <f t="shared" si="60"/>
        <v>74.087151464200645</v>
      </c>
      <c r="BT73" s="260">
        <f t="shared" si="32"/>
        <v>68.148334591216596</v>
      </c>
      <c r="BU73" s="260">
        <f t="shared" si="33"/>
        <v>100.60711618538959</v>
      </c>
      <c r="BV73" s="260">
        <f t="shared" si="34"/>
        <v>95.860654919767839</v>
      </c>
      <c r="BW73" s="260">
        <f t="shared" si="35"/>
        <v>129.92717792341514</v>
      </c>
      <c r="BX73" s="260">
        <f t="shared" si="36"/>
        <v>118.81175566790769</v>
      </c>
      <c r="BY73" s="260">
        <f t="shared" si="37"/>
        <v>129.13003174423969</v>
      </c>
      <c r="BZ73" s="260">
        <f t="shared" si="38"/>
        <v>115.872810451006</v>
      </c>
      <c r="CA73" s="260">
        <f t="shared" si="39"/>
        <v>127.35794984832079</v>
      </c>
      <c r="CB73" s="260">
        <f t="shared" si="40"/>
        <v>109.69339030402337</v>
      </c>
    </row>
    <row r="74" spans="1:80" ht="18" customHeight="1" thickBot="1" x14ac:dyDescent="0.25">
      <c r="B74" s="42" t="s">
        <v>227</v>
      </c>
      <c r="C74" s="186">
        <v>144</v>
      </c>
      <c r="D74" s="187">
        <f>+VLOOKUP($C74,$AR$7:$AW$234,3,0)</f>
        <v>102.93167048364801</v>
      </c>
      <c r="E74" s="188">
        <f>+D74/D73</f>
        <v>1.0273497994938134</v>
      </c>
      <c r="F74" s="187">
        <f>+VLOOKUP($C74,$AR$7:$AW$234,4,0)</f>
        <v>101.04</v>
      </c>
      <c r="G74" s="188">
        <f>+F74/F73</f>
        <v>1.0137029822170573</v>
      </c>
      <c r="H74" s="187">
        <f>+VLOOKUP($C74,$AR$7:$AW$234,5,0)</f>
        <v>159.24</v>
      </c>
      <c r="I74" s="188">
        <f>+H74/H73</f>
        <v>1.0231686487007459</v>
      </c>
      <c r="J74" s="187">
        <f>+VLOOKUP($C74,$AR$7:$AW$234,6,0)</f>
        <v>175.88</v>
      </c>
      <c r="K74" s="188">
        <f>+J74/J73</f>
        <v>1.0312165615365447</v>
      </c>
      <c r="L74" s="189">
        <f>+VLOOKUP($C74,$AR$7:$BV$234,7,0)</f>
        <v>634.49131034210529</v>
      </c>
      <c r="M74" s="190">
        <f>+L74/L73</f>
        <v>0.96014152811762277</v>
      </c>
      <c r="N74" s="187">
        <f>+VLOOKUP($C74,$AR$7:$AZ$234,9,0)</f>
        <v>874.66578947368419</v>
      </c>
      <c r="O74" s="188">
        <f>+N74/N73</f>
        <v>1.0415240766422036</v>
      </c>
      <c r="P74" s="252"/>
      <c r="Q74" s="253">
        <f>+($E$74*D$7+$G$74*D$8+$I$74*D$9+$K$74*D$10+$M$74*D$11)</f>
        <v>1.0261475898643266</v>
      </c>
      <c r="R74" s="256"/>
      <c r="S74" s="257">
        <f>+($E$74*F$7+$G$74*F$8+$I$74*F$9+$K$74*F$10+$M$74*F$11)</f>
        <v>1.024747532675232</v>
      </c>
      <c r="T74" s="257"/>
      <c r="U74" s="257">
        <f>+($E$74*H$7+$G$74*H$8+$I$74*H$9+$K$74*H$10+$M$74*H$11)</f>
        <v>1.0244065997672533</v>
      </c>
      <c r="V74" s="257"/>
      <c r="W74" s="257">
        <f>+($E$74*J$7+$G$74*J$8+$I$74*J$9+$K$74*J$10+$M$74*J$11)</f>
        <v>1.0250394262053713</v>
      </c>
      <c r="X74" s="257"/>
      <c r="Y74" s="257">
        <f>+($E$74*L$7+$G$74*L$8+$I$74*L$9+$K$74*L$10+$M$74*L$11)</f>
        <v>1.0247987544829471</v>
      </c>
      <c r="AQ74" s="248">
        <f t="shared" si="76"/>
        <v>2017</v>
      </c>
      <c r="AR74" s="60">
        <f t="shared" si="77"/>
        <v>68</v>
      </c>
      <c r="AS74" s="61">
        <v>42948</v>
      </c>
      <c r="AT74" s="180">
        <f>+IFERROR(VLOOKUP($AS74,'Salario Nominal'!$C$7:$D$250,2,0),"")</f>
        <v>70.234940851430196</v>
      </c>
      <c r="AU74" s="50">
        <f>+IFERROR(VLOOKUP($AS74,IPC!$C$7:$D$250,2,0),"")</f>
        <v>73.44</v>
      </c>
      <c r="AV74" s="50">
        <f>+IFERROR(VLOOKUP($AS74,'IPP-Industria'!$C$7:$G$234,2,0),"")</f>
        <v>95.84</v>
      </c>
      <c r="AW74" s="50">
        <f>+IFERROR(VLOOKUP($AS74,'IPP-Minería'!$C$7:$G$234,2,0),"")</f>
        <v>94.97</v>
      </c>
      <c r="AX74" s="50">
        <f t="shared" si="78"/>
        <v>287.41560234545449</v>
      </c>
      <c r="AY74" s="50">
        <f>+VLOOKUP(AS74,'Paridad Diesel'!$C$7:$G$234,2,0)</f>
        <v>0.44612999999999997</v>
      </c>
      <c r="AZ74" s="51">
        <f>+VLOOKUP(AS74,'Tipo de Cambio Observado'!$C$7:$D$258,2,0)</f>
        <v>644.24181818181808</v>
      </c>
      <c r="BA74" s="54">
        <f t="shared" si="24"/>
        <v>135.65545677522843</v>
      </c>
      <c r="BB74" s="55">
        <f t="shared" si="25"/>
        <v>119.04684713892041</v>
      </c>
      <c r="BC74" s="55">
        <f t="shared" si="26"/>
        <v>95.372673897900299</v>
      </c>
      <c r="BD74" s="55">
        <f t="shared" si="27"/>
        <v>79.840269020596892</v>
      </c>
      <c r="BE74" s="55">
        <f t="shared" si="28"/>
        <v>69.096696936151019</v>
      </c>
      <c r="BF74" s="55">
        <f t="shared" si="29"/>
        <v>53.770037362902244</v>
      </c>
      <c r="BG74" s="56">
        <f t="shared" si="30"/>
        <v>128.50408949840744</v>
      </c>
      <c r="BH74" s="55">
        <f t="shared" si="79"/>
        <v>104.17378428905596</v>
      </c>
      <c r="BI74" s="55">
        <f t="shared" si="80"/>
        <v>98.534259409033638</v>
      </c>
      <c r="BJ74" s="55">
        <f t="shared" si="81"/>
        <v>131.81595467091154</v>
      </c>
      <c r="BK74" s="55">
        <f t="shared" si="82"/>
        <v>120.1780856422471</v>
      </c>
      <c r="BL74" s="55">
        <f t="shared" si="83"/>
        <v>131.1729863693368</v>
      </c>
      <c r="BM74" s="55">
        <f t="shared" si="84"/>
        <v>117.40360687445455</v>
      </c>
      <c r="BN74" s="55">
        <f t="shared" si="85"/>
        <v>129.43689585770554</v>
      </c>
      <c r="BO74" s="55">
        <f t="shared" si="86"/>
        <v>111.20299339299616</v>
      </c>
      <c r="BP74" s="72">
        <f t="shared" si="57"/>
        <v>133.95074566651269</v>
      </c>
      <c r="BQ74" s="260">
        <f t="shared" si="58"/>
        <v>118.79288917706815</v>
      </c>
      <c r="BR74" s="260">
        <f t="shared" si="59"/>
        <v>92.621156333963583</v>
      </c>
      <c r="BS74" s="260">
        <f t="shared" si="60"/>
        <v>74.992293680818264</v>
      </c>
      <c r="BT74" s="260">
        <f t="shared" si="32"/>
        <v>67.867059372633008</v>
      </c>
      <c r="BU74" s="260">
        <f t="shared" si="33"/>
        <v>101.26875349689612</v>
      </c>
      <c r="BV74" s="260">
        <f t="shared" si="34"/>
        <v>96.270246646113762</v>
      </c>
      <c r="BW74" s="260">
        <f t="shared" si="35"/>
        <v>130.41321391766778</v>
      </c>
      <c r="BX74" s="260">
        <f t="shared" si="36"/>
        <v>119.11051110728249</v>
      </c>
      <c r="BY74" s="260">
        <f t="shared" si="37"/>
        <v>129.64309243011039</v>
      </c>
      <c r="BZ74" s="260">
        <f t="shared" si="38"/>
        <v>116.18758198463873</v>
      </c>
      <c r="CA74" s="260">
        <f t="shared" si="39"/>
        <v>127.87143456275605</v>
      </c>
      <c r="CB74" s="260">
        <f t="shared" si="40"/>
        <v>109.96635850776636</v>
      </c>
    </row>
    <row r="75" spans="1:80" x14ac:dyDescent="0.2">
      <c r="AQ75" s="248">
        <f t="shared" si="76"/>
        <v>2017</v>
      </c>
      <c r="AR75" s="60">
        <f t="shared" si="77"/>
        <v>69</v>
      </c>
      <c r="AS75" s="61">
        <v>42979</v>
      </c>
      <c r="AT75" s="180">
        <f>+IFERROR(VLOOKUP($AS75,'Salario Nominal'!$C$7:$D$250,2,0),"")</f>
        <v>70.331638521566205</v>
      </c>
      <c r="AU75" s="50">
        <f>+IFERROR(VLOOKUP($AS75,IPC!$C$7:$D$250,2,0),"")</f>
        <v>73.33</v>
      </c>
      <c r="AV75" s="50">
        <f>+IFERROR(VLOOKUP($AS75,'IPP-Industria'!$C$7:$G$234,2,0),"")</f>
        <v>95.28</v>
      </c>
      <c r="AW75" s="50">
        <f>+IFERROR(VLOOKUP($AS75,'IPP-Minería'!$C$7:$G$234,2,0),"")</f>
        <v>93.93</v>
      </c>
      <c r="AX75" s="50">
        <f t="shared" si="78"/>
        <v>302.45560883684215</v>
      </c>
      <c r="AY75" s="50">
        <f>+VLOOKUP(AS75,'Paridad Diesel'!$C$7:$G$234,2,0)</f>
        <v>0.48351</v>
      </c>
      <c r="AZ75" s="51">
        <f>+VLOOKUP(AS75,'Tipo de Cambio Observado'!$C$7:$D$258,2,0)</f>
        <v>625.54157894736852</v>
      </c>
      <c r="BA75" s="54">
        <f t="shared" si="24"/>
        <v>135.84222373840063</v>
      </c>
      <c r="BB75" s="55">
        <f t="shared" si="25"/>
        <v>118.86853622953477</v>
      </c>
      <c r="BC75" s="55">
        <f t="shared" si="26"/>
        <v>94.815404517862476</v>
      </c>
      <c r="BD75" s="55">
        <f t="shared" si="27"/>
        <v>78.965952080706188</v>
      </c>
      <c r="BE75" s="55">
        <f t="shared" si="28"/>
        <v>72.712418427860754</v>
      </c>
      <c r="BF75" s="55">
        <f t="shared" si="29"/>
        <v>58.275280221766899</v>
      </c>
      <c r="BG75" s="56">
        <f t="shared" si="30"/>
        <v>124.77403480713134</v>
      </c>
      <c r="BH75" s="55">
        <f t="shared" si="79"/>
        <v>103.76326730076903</v>
      </c>
      <c r="BI75" s="55">
        <f t="shared" si="80"/>
        <v>98.940340983509245</v>
      </c>
      <c r="BJ75" s="55">
        <f t="shared" si="81"/>
        <v>131.9193595213998</v>
      </c>
      <c r="BK75" s="55">
        <f t="shared" si="82"/>
        <v>120.63812545085747</v>
      </c>
      <c r="BL75" s="55">
        <f t="shared" si="83"/>
        <v>131.26793673034433</v>
      </c>
      <c r="BM75" s="55">
        <f t="shared" si="84"/>
        <v>117.88213080588899</v>
      </c>
      <c r="BN75" s="55">
        <f t="shared" si="85"/>
        <v>129.49948429109165</v>
      </c>
      <c r="BO75" s="55">
        <f t="shared" si="86"/>
        <v>111.75896148616324</v>
      </c>
      <c r="BP75" s="72">
        <f t="shared" si="57"/>
        <v>134.37446942364446</v>
      </c>
      <c r="BQ75" s="260">
        <f t="shared" si="58"/>
        <v>118.84422110552765</v>
      </c>
      <c r="BR75" s="260">
        <f t="shared" si="59"/>
        <v>93.057352307028893</v>
      </c>
      <c r="BS75" s="260">
        <f t="shared" si="60"/>
        <v>75.671850917752565</v>
      </c>
      <c r="BT75" s="260">
        <f t="shared" si="32"/>
        <v>68.390363153859184</v>
      </c>
      <c r="BU75" s="260">
        <f t="shared" si="33"/>
        <v>101.74508860987946</v>
      </c>
      <c r="BV75" s="260">
        <f t="shared" si="34"/>
        <v>96.701759705700638</v>
      </c>
      <c r="BW75" s="260">
        <f t="shared" si="35"/>
        <v>130.7575503403252</v>
      </c>
      <c r="BX75" s="260">
        <f t="shared" si="36"/>
        <v>119.39577340154763</v>
      </c>
      <c r="BY75" s="260">
        <f t="shared" si="37"/>
        <v>130.0097792849958</v>
      </c>
      <c r="BZ75" s="260">
        <f t="shared" si="38"/>
        <v>116.49644438019429</v>
      </c>
      <c r="CA75" s="260">
        <f t="shared" si="39"/>
        <v>128.23674405044244</v>
      </c>
      <c r="CB75" s="260">
        <f t="shared" si="40"/>
        <v>110.27060374141429</v>
      </c>
    </row>
    <row r="76" spans="1:80" x14ac:dyDescent="0.2">
      <c r="AQ76" s="248">
        <f t="shared" si="76"/>
        <v>2017</v>
      </c>
      <c r="AR76" s="60">
        <f t="shared" si="77"/>
        <v>70</v>
      </c>
      <c r="AS76" s="61">
        <v>43009</v>
      </c>
      <c r="AT76" s="180">
        <f>+IFERROR(VLOOKUP($AS76,'Salario Nominal'!$C$7:$D$250,2,0),"")</f>
        <v>70.536057104560498</v>
      </c>
      <c r="AU76" s="50">
        <f>+IFERROR(VLOOKUP($AS76,IPC!$C$7:$D$250,2,0),"")</f>
        <v>73.760000000000005</v>
      </c>
      <c r="AV76" s="50">
        <f>+IFERROR(VLOOKUP($AS76,'IPP-Industria'!$C$7:$G$234,2,0),"")</f>
        <v>97.64</v>
      </c>
      <c r="AW76" s="50">
        <f>+IFERROR(VLOOKUP($AS76,'IPP-Minería'!$C$7:$G$234,2,0),"")</f>
        <v>97.43</v>
      </c>
      <c r="AX76" s="50">
        <f t="shared" si="78"/>
        <v>308.69812627499999</v>
      </c>
      <c r="AY76" s="50">
        <f>+VLOOKUP(AS76,'Paridad Diesel'!$C$7:$G$234,2,0)</f>
        <v>0.49035000000000001</v>
      </c>
      <c r="AZ76" s="51">
        <f>+VLOOKUP(AS76,'Tipo de Cambio Observado'!$C$7:$D$258,2,0)</f>
        <v>629.54649999999992</v>
      </c>
      <c r="BA76" s="54">
        <f t="shared" si="24"/>
        <v>136.23704853519365</v>
      </c>
      <c r="BB76" s="55">
        <f t="shared" si="25"/>
        <v>119.56556978440591</v>
      </c>
      <c r="BC76" s="55">
        <f t="shared" si="26"/>
        <v>97.163896905164705</v>
      </c>
      <c r="BD76" s="55">
        <f t="shared" si="27"/>
        <v>81.90836485918453</v>
      </c>
      <c r="BE76" s="55">
        <f t="shared" si="28"/>
        <v>74.21316275775483</v>
      </c>
      <c r="BF76" s="55">
        <f t="shared" si="29"/>
        <v>59.099674581173922</v>
      </c>
      <c r="BG76" s="56">
        <f t="shared" si="30"/>
        <v>125.57287884186637</v>
      </c>
      <c r="BH76" s="55">
        <f t="shared" si="79"/>
        <v>105.58226463016206</v>
      </c>
      <c r="BI76" s="55">
        <f t="shared" si="80"/>
        <v>100.56570946238062</v>
      </c>
      <c r="BJ76" s="55">
        <f t="shared" si="81"/>
        <v>132.39297995927558</v>
      </c>
      <c r="BK76" s="55">
        <f t="shared" si="82"/>
        <v>121.31394876729803</v>
      </c>
      <c r="BL76" s="55">
        <f t="shared" si="83"/>
        <v>131.80227026437697</v>
      </c>
      <c r="BM76" s="55">
        <f t="shared" si="84"/>
        <v>118.69108414925914</v>
      </c>
      <c r="BN76" s="55">
        <f t="shared" si="85"/>
        <v>130.1154634412392</v>
      </c>
      <c r="BO76" s="55">
        <f t="shared" si="86"/>
        <v>112.76740643509081</v>
      </c>
      <c r="BP76" s="72">
        <f t="shared" si="57"/>
        <v>134.92360707746494</v>
      </c>
      <c r="BQ76" s="260">
        <f t="shared" si="58"/>
        <v>118.96579672556329</v>
      </c>
      <c r="BR76" s="260">
        <f t="shared" si="59"/>
        <v>94.054134739775108</v>
      </c>
      <c r="BS76" s="260">
        <f t="shared" si="60"/>
        <v>77.183690626313577</v>
      </c>
      <c r="BT76" s="260">
        <f t="shared" si="32"/>
        <v>69.165730750910555</v>
      </c>
      <c r="BU76" s="260">
        <f t="shared" si="33"/>
        <v>102.6987287087539</v>
      </c>
      <c r="BV76" s="260">
        <f t="shared" si="34"/>
        <v>97.518635739245084</v>
      </c>
      <c r="BW76" s="260">
        <f t="shared" si="35"/>
        <v>131.21871021877629</v>
      </c>
      <c r="BX76" s="260">
        <f t="shared" si="36"/>
        <v>119.80438450082589</v>
      </c>
      <c r="BY76" s="260">
        <f t="shared" si="37"/>
        <v>130.51399994981307</v>
      </c>
      <c r="BZ76" s="260">
        <f t="shared" si="38"/>
        <v>116.96361687717699</v>
      </c>
      <c r="CA76" s="260">
        <f t="shared" si="39"/>
        <v>128.75715235947129</v>
      </c>
      <c r="CB76" s="260">
        <f t="shared" si="40"/>
        <v>110.76943863893759</v>
      </c>
    </row>
    <row r="77" spans="1:80" x14ac:dyDescent="0.2">
      <c r="B77" s="39" t="s">
        <v>151</v>
      </c>
      <c r="AQ77" s="248">
        <f t="shared" si="76"/>
        <v>2017</v>
      </c>
      <c r="AR77" s="60">
        <f t="shared" si="77"/>
        <v>71</v>
      </c>
      <c r="AS77" s="61">
        <v>43040</v>
      </c>
      <c r="AT77" s="180">
        <f>+IFERROR(VLOOKUP($AS77,'Salario Nominal'!$C$7:$D$250,2,0),"")</f>
        <v>70.947485445127896</v>
      </c>
      <c r="AU77" s="50">
        <f>+IFERROR(VLOOKUP($AS77,IPC!$C$7:$D$250,2,0),"")</f>
        <v>73.83</v>
      </c>
      <c r="AV77" s="50">
        <f>+IFERROR(VLOOKUP($AS77,'IPP-Industria'!$C$7:$G$234,2,0),"")</f>
        <v>98.67</v>
      </c>
      <c r="AW77" s="50">
        <f>+IFERROR(VLOOKUP($AS77,'IPP-Minería'!$C$7:$G$234,2,0),"")</f>
        <v>98.85</v>
      </c>
      <c r="AX77" s="50">
        <f t="shared" si="78"/>
        <v>322.27083428571422</v>
      </c>
      <c r="AY77" s="50">
        <f>+VLOOKUP(AS77,'Paridad Diesel'!$C$7:$G$234,2,0)</f>
        <v>0.50849999999999995</v>
      </c>
      <c r="AZ77" s="51">
        <f>+VLOOKUP(AS77,'Tipo de Cambio Observado'!$C$7:$D$258,2,0)</f>
        <v>633.76761904761895</v>
      </c>
      <c r="BA77" s="54">
        <f t="shared" ref="BA77:BA140" si="87">+AT77/AT$7*100</f>
        <v>137.03170285957057</v>
      </c>
      <c r="BB77" s="55">
        <f t="shared" ref="BB77:BB140" si="88">+AU77/AU$7*100</f>
        <v>119.67904036310586</v>
      </c>
      <c r="BC77" s="55">
        <f t="shared" ref="BC77:BC140" si="89">+AV77/AV$7*100</f>
        <v>98.188874514877114</v>
      </c>
      <c r="BD77" s="55">
        <f t="shared" ref="BD77:BD140" si="90">+AW77/AW$7*100</f>
        <v>83.10214375788145</v>
      </c>
      <c r="BE77" s="55">
        <f t="shared" ref="BE77:BE140" si="91">+AX77/AX$7*100</f>
        <v>77.476135555216189</v>
      </c>
      <c r="BF77" s="55">
        <f t="shared" ref="BF77:BF140" si="92">+AY77/AY$7*100</f>
        <v>61.287212245389902</v>
      </c>
      <c r="BG77" s="56">
        <f t="shared" ref="BG77:BG140" si="93">+AZ77/AZ$7*100</f>
        <v>126.41484694230654</v>
      </c>
      <c r="BH77" s="55">
        <f t="shared" si="79"/>
        <v>106.50766288201254</v>
      </c>
      <c r="BI77" s="55">
        <f t="shared" si="80"/>
        <v>101.84206868334816</v>
      </c>
      <c r="BJ77" s="55">
        <f t="shared" si="81"/>
        <v>133.04393644173987</v>
      </c>
      <c r="BK77" s="55">
        <f t="shared" si="82"/>
        <v>122.14347778230848</v>
      </c>
      <c r="BL77" s="55">
        <f t="shared" si="83"/>
        <v>132.50244245794059</v>
      </c>
      <c r="BM77" s="55">
        <f t="shared" si="84"/>
        <v>119.61066965896846</v>
      </c>
      <c r="BN77" s="55">
        <f t="shared" si="85"/>
        <v>130.82162532319202</v>
      </c>
      <c r="BO77" s="55">
        <f t="shared" si="86"/>
        <v>113.78897962912559</v>
      </c>
      <c r="BP77" s="72">
        <f t="shared" si="57"/>
        <v>135.56880498320191</v>
      </c>
      <c r="BQ77" s="260">
        <f t="shared" si="58"/>
        <v>119.0819689847085</v>
      </c>
      <c r="BR77" s="260">
        <f t="shared" si="59"/>
        <v>95.115600225561437</v>
      </c>
      <c r="BS77" s="260">
        <f t="shared" si="60"/>
        <v>78.844052122740649</v>
      </c>
      <c r="BT77" s="260">
        <f t="shared" ref="BT77:BT140" si="94">+AVERAGE(BE72:BE77)</f>
        <v>70.822093527472461</v>
      </c>
      <c r="BU77" s="260">
        <f t="shared" ref="BU77:BU140" si="95">+IFERROR(AVERAGE(BH72:BH77),"")</f>
        <v>103.74734706442428</v>
      </c>
      <c r="BV77" s="260">
        <f t="shared" ref="BV77:BV140" si="96">+IFERROR(AVERAGE(BI72:BI77),"")</f>
        <v>98.574559282962738</v>
      </c>
      <c r="BW77" s="260">
        <f t="shared" ref="BW77:BW140" si="97">+IFERROR(AVERAGE(BJ72:BJ77),"")</f>
        <v>131.75404563567332</v>
      </c>
      <c r="BX77" s="260">
        <f t="shared" ref="BX77:BX140" si="98">+IFERROR(AVERAGE(BK72:BK77),"")</f>
        <v>120.36578087213327</v>
      </c>
      <c r="BY77" s="260">
        <f t="shared" ref="BY77:BY140" si="99">+IFERROR(AVERAGE(BL72:BL77),"")</f>
        <v>131.09708953183807</v>
      </c>
      <c r="BZ77" s="260">
        <f t="shared" ref="BZ77:BZ140" si="100">+IFERROR(AVERAGE(BM72:BM77),"")</f>
        <v>117.5984080107803</v>
      </c>
      <c r="CA77" s="260">
        <f t="shared" ref="CA77:CA140" si="101">+IFERROR(AVERAGE(BN72:BN77),"")</f>
        <v>129.35462828795741</v>
      </c>
      <c r="CB77" s="260">
        <f t="shared" ref="CB77:CB140" si="102">+IFERROR(AVERAGE(BO72:BO77),"")</f>
        <v>111.46351682870726</v>
      </c>
    </row>
    <row r="78" spans="1:80" ht="13.5" thickBot="1" x14ac:dyDescent="0.25">
      <c r="B78" s="37" t="s">
        <v>31</v>
      </c>
      <c r="C78" s="38"/>
      <c r="D78" s="275" t="str">
        <f>+D70</f>
        <v>Residencial</v>
      </c>
      <c r="E78" s="275"/>
      <c r="F78" s="275" t="str">
        <f t="shared" ref="F78" si="103">+F70</f>
        <v>Comercial + Otros</v>
      </c>
      <c r="G78" s="275"/>
      <c r="H78" s="275" t="str">
        <f t="shared" ref="H78" si="104">+H70</f>
        <v>Industrial</v>
      </c>
      <c r="I78" s="275"/>
      <c r="J78" s="275" t="str">
        <f t="shared" ref="J78" si="105">+J70</f>
        <v>Minería</v>
      </c>
      <c r="K78" s="275"/>
      <c r="L78" s="275" t="str">
        <f t="shared" ref="L78" si="106">+L70</f>
        <v>Precio Combustible</v>
      </c>
      <c r="M78" s="275"/>
      <c r="N78" s="275" t="str">
        <f t="shared" ref="N78" si="107">+N70</f>
        <v>Todos</v>
      </c>
      <c r="O78" s="275"/>
      <c r="P78" s="276" t="str">
        <f t="shared" ref="P78" si="108">+P70</f>
        <v>SEN CD</v>
      </c>
      <c r="Q78" s="276"/>
      <c r="R78" s="271" t="str">
        <f t="shared" ref="R78" si="109">+R70</f>
        <v>SSMM CD</v>
      </c>
      <c r="S78" s="271"/>
      <c r="T78" s="271" t="str">
        <f t="shared" ref="T78" si="110">+T70</f>
        <v>SMM-10 CD</v>
      </c>
      <c r="U78" s="271"/>
      <c r="V78" s="271" t="str">
        <f t="shared" ref="V78" si="111">+V70</f>
        <v>SMM-11 CD</v>
      </c>
      <c r="W78" s="271"/>
      <c r="X78" s="271" t="str">
        <f t="shared" ref="X78" si="112">+X70</f>
        <v>SMM-12 CD</v>
      </c>
      <c r="Y78" s="271"/>
      <c r="AQ78" s="248">
        <f t="shared" si="76"/>
        <v>2017</v>
      </c>
      <c r="AR78" s="60">
        <f t="shared" si="77"/>
        <v>72</v>
      </c>
      <c r="AS78" s="61">
        <v>43070</v>
      </c>
      <c r="AT78" s="180">
        <f>+IFERROR(VLOOKUP($AS78,'Salario Nominal'!$C$7:$D$250,2,0),"")</f>
        <v>71.465337791409198</v>
      </c>
      <c r="AU78" s="50">
        <f>+IFERROR(VLOOKUP($AS78,IPC!$C$7:$D$250,2,0),"")</f>
        <v>73.930000000000007</v>
      </c>
      <c r="AV78" s="50">
        <f>+IFERROR(VLOOKUP($AS78,'IPP-Industria'!$C$7:$G$234,2,0),"")</f>
        <v>99.08</v>
      </c>
      <c r="AW78" s="50">
        <f>+IFERROR(VLOOKUP($AS78,'IPP-Minería'!$C$7:$G$234,2,0),"")</f>
        <v>99.01</v>
      </c>
      <c r="AX78" s="50">
        <f t="shared" si="78"/>
        <v>334.46136505263166</v>
      </c>
      <c r="AY78" s="50">
        <f>+VLOOKUP(AS78,'Paridad Diesel'!$C$7:$G$234,2,0)</f>
        <v>0.52512000000000003</v>
      </c>
      <c r="AZ78" s="51">
        <f>+VLOOKUP(AS78,'Tipo de Cambio Observado'!$C$7:$D$258,2,0)</f>
        <v>636.9236842105264</v>
      </c>
      <c r="BA78" s="54">
        <f t="shared" si="87"/>
        <v>138.03191010293557</v>
      </c>
      <c r="BB78" s="55">
        <f t="shared" si="88"/>
        <v>119.84114118982008</v>
      </c>
      <c r="BC78" s="55">
        <f t="shared" si="89"/>
        <v>98.596875310976216</v>
      </c>
      <c r="BD78" s="55">
        <f t="shared" si="90"/>
        <v>83.236654056326188</v>
      </c>
      <c r="BE78" s="55">
        <f t="shared" si="91"/>
        <v>80.40682339198888</v>
      </c>
      <c r="BF78" s="55">
        <f t="shared" si="92"/>
        <v>63.290345908159587</v>
      </c>
      <c r="BG78" s="56">
        <f t="shared" si="93"/>
        <v>127.04437341623472</v>
      </c>
      <c r="BH78" s="55">
        <f t="shared" si="79"/>
        <v>106.97175664821862</v>
      </c>
      <c r="BI78" s="55">
        <f t="shared" si="80"/>
        <v>102.73589072657251</v>
      </c>
      <c r="BJ78" s="55">
        <f t="shared" si="81"/>
        <v>133.86093536512934</v>
      </c>
      <c r="BK78" s="55">
        <f t="shared" si="82"/>
        <v>123.03917653427477</v>
      </c>
      <c r="BL78" s="55">
        <f t="shared" si="83"/>
        <v>133.34483763461762</v>
      </c>
      <c r="BM78" s="55">
        <f t="shared" si="84"/>
        <v>120.54104509424904</v>
      </c>
      <c r="BN78" s="55">
        <f t="shared" si="85"/>
        <v>131.63548531622504</v>
      </c>
      <c r="BO78" s="55">
        <f t="shared" si="86"/>
        <v>114.73358120936793</v>
      </c>
      <c r="BP78" s="72">
        <f t="shared" si="57"/>
        <v>136.29660962501302</v>
      </c>
      <c r="BQ78" s="260">
        <f t="shared" si="58"/>
        <v>119.30080510077268</v>
      </c>
      <c r="BR78" s="260">
        <f t="shared" si="59"/>
        <v>96.246724383852481</v>
      </c>
      <c r="BS78" s="260">
        <f t="shared" si="60"/>
        <v>80.497407874457053</v>
      </c>
      <c r="BT78" s="260">
        <f t="shared" si="94"/>
        <v>73.073416755262784</v>
      </c>
      <c r="BU78" s="260">
        <f t="shared" si="95"/>
        <v>104.84695088704048</v>
      </c>
      <c r="BV78" s="260">
        <f t="shared" si="96"/>
        <v>99.79419142509137</v>
      </c>
      <c r="BW78" s="260">
        <f t="shared" si="97"/>
        <v>132.37617377886599</v>
      </c>
      <c r="BX78" s="260">
        <f t="shared" si="98"/>
        <v>121.08188654418092</v>
      </c>
      <c r="BY78" s="260">
        <f t="shared" si="99"/>
        <v>131.76527511444735</v>
      </c>
      <c r="BZ78" s="260">
        <f t="shared" si="100"/>
        <v>118.39316968835006</v>
      </c>
      <c r="CA78" s="260">
        <f t="shared" si="101"/>
        <v>130.03677099580676</v>
      </c>
      <c r="CB78" s="260">
        <f t="shared" si="102"/>
        <v>112.33840261731881</v>
      </c>
    </row>
    <row r="79" spans="1:80" x14ac:dyDescent="0.2">
      <c r="B79" s="33" t="s">
        <v>34</v>
      </c>
      <c r="D79" s="272" t="s">
        <v>55</v>
      </c>
      <c r="E79" s="272"/>
      <c r="F79" s="272" t="s">
        <v>59</v>
      </c>
      <c r="G79" s="272"/>
      <c r="H79" s="272" t="s">
        <v>56</v>
      </c>
      <c r="I79" s="272"/>
      <c r="J79" s="272" t="s">
        <v>60</v>
      </c>
      <c r="K79" s="272"/>
      <c r="L79" s="272" t="s">
        <v>79</v>
      </c>
      <c r="M79" s="272"/>
      <c r="N79" s="272" t="s">
        <v>72</v>
      </c>
      <c r="O79" s="272"/>
      <c r="P79" s="273" t="s">
        <v>39</v>
      </c>
      <c r="Q79" s="273"/>
      <c r="R79" s="274" t="s">
        <v>39</v>
      </c>
      <c r="S79" s="274"/>
      <c r="T79" s="274" t="s">
        <v>39</v>
      </c>
      <c r="U79" s="274"/>
      <c r="V79" s="274" t="s">
        <v>39</v>
      </c>
      <c r="W79" s="274"/>
      <c r="X79" s="274" t="s">
        <v>39</v>
      </c>
      <c r="Y79" s="274"/>
      <c r="AQ79" s="248">
        <f t="shared" si="76"/>
        <v>2018</v>
      </c>
      <c r="AR79" s="60">
        <f t="shared" si="77"/>
        <v>73</v>
      </c>
      <c r="AS79" s="61">
        <v>43101</v>
      </c>
      <c r="AT79" s="180">
        <f>+IFERROR(VLOOKUP($AS79,'Salario Nominal'!$C$7:$D$250,2,0),"")</f>
        <v>72.026617865733598</v>
      </c>
      <c r="AU79" s="50">
        <f>+IFERROR(VLOOKUP($AS79,IPC!$C$7:$D$250,2,0),"")</f>
        <v>74.27</v>
      </c>
      <c r="AV79" s="50">
        <f>+IFERROR(VLOOKUP($AS79,'IPP-Industria'!$C$7:$G$234,2,0),"")</f>
        <v>98.44</v>
      </c>
      <c r="AW79" s="50">
        <f>+IFERROR(VLOOKUP($AS79,'IPP-Minería'!$C$7:$G$234,2,0),"")</f>
        <v>98.11</v>
      </c>
      <c r="AX79" s="50">
        <f t="shared" si="78"/>
        <v>336.46804208181817</v>
      </c>
      <c r="AY79" s="50">
        <f>+VLOOKUP(AS79,'Paridad Diesel'!$C$7:$G$234,2,0)</f>
        <v>0.55565999999999993</v>
      </c>
      <c r="AZ79" s="51">
        <f>+VLOOKUP(AS79,'Tipo de Cambio Observado'!$C$7:$D$258,2,0)</f>
        <v>605.52863636363645</v>
      </c>
      <c r="BA79" s="54">
        <f t="shared" si="87"/>
        <v>139.11599594309271</v>
      </c>
      <c r="BB79" s="55">
        <f t="shared" si="88"/>
        <v>120.3922840006484</v>
      </c>
      <c r="BC79" s="55">
        <f t="shared" si="89"/>
        <v>97.95999601950443</v>
      </c>
      <c r="BD79" s="55">
        <f t="shared" si="90"/>
        <v>82.480033627574613</v>
      </c>
      <c r="BE79" s="55">
        <f t="shared" si="91"/>
        <v>80.889242416575385</v>
      </c>
      <c r="BF79" s="55">
        <f t="shared" si="92"/>
        <v>66.971194407617205</v>
      </c>
      <c r="BG79" s="56">
        <f t="shared" si="93"/>
        <v>120.78214093696253</v>
      </c>
      <c r="BH79" s="55">
        <f t="shared" si="79"/>
        <v>106.91021268256466</v>
      </c>
      <c r="BI79" s="55">
        <f t="shared" si="80"/>
        <v>102.85656213297055</v>
      </c>
      <c r="BJ79" s="55">
        <f t="shared" si="81"/>
        <v>134.81868336860751</v>
      </c>
      <c r="BK79" s="55">
        <f t="shared" si="82"/>
        <v>123.81415006642587</v>
      </c>
      <c r="BL79" s="55">
        <f t="shared" si="83"/>
        <v>134.26475420468518</v>
      </c>
      <c r="BM79" s="55">
        <f t="shared" si="84"/>
        <v>121.21932663193434</v>
      </c>
      <c r="BN79" s="55">
        <f t="shared" si="85"/>
        <v>132.48212824300811</v>
      </c>
      <c r="BO79" s="55">
        <f t="shared" si="86"/>
        <v>115.24467004064313</v>
      </c>
      <c r="BP79" s="72">
        <f t="shared" si="57"/>
        <v>136.98572299240359</v>
      </c>
      <c r="BQ79" s="260">
        <f t="shared" si="58"/>
        <v>119.56556978440591</v>
      </c>
      <c r="BR79" s="260">
        <f t="shared" si="59"/>
        <v>97.016286861047547</v>
      </c>
      <c r="BS79" s="260">
        <f t="shared" si="60"/>
        <v>81.588902900378301</v>
      </c>
      <c r="BT79" s="260">
        <f t="shared" si="94"/>
        <v>75.799079914257831</v>
      </c>
      <c r="BU79" s="260">
        <f t="shared" si="95"/>
        <v>105.6514914054638</v>
      </c>
      <c r="BV79" s="260">
        <f t="shared" si="96"/>
        <v>100.91247189963578</v>
      </c>
      <c r="BW79" s="260">
        <f t="shared" si="97"/>
        <v>132.97530822117724</v>
      </c>
      <c r="BX79" s="260">
        <f t="shared" si="98"/>
        <v>121.85449404056862</v>
      </c>
      <c r="BY79" s="260">
        <f t="shared" si="99"/>
        <v>132.39253794355025</v>
      </c>
      <c r="BZ79" s="260">
        <f t="shared" si="100"/>
        <v>119.22464386912576</v>
      </c>
      <c r="CA79" s="260">
        <f t="shared" si="101"/>
        <v>130.66518041207692</v>
      </c>
      <c r="CB79" s="260">
        <f t="shared" si="102"/>
        <v>113.24943203223114</v>
      </c>
    </row>
    <row r="80" spans="1:80" x14ac:dyDescent="0.2">
      <c r="B80" s="39" t="s">
        <v>33</v>
      </c>
      <c r="C80" s="39"/>
      <c r="D80" s="40" t="s">
        <v>34</v>
      </c>
      <c r="E80" s="40" t="s">
        <v>38</v>
      </c>
      <c r="F80" s="40" t="s">
        <v>34</v>
      </c>
      <c r="G80" s="40" t="s">
        <v>38</v>
      </c>
      <c r="H80" s="40" t="s">
        <v>34</v>
      </c>
      <c r="I80" s="40" t="s">
        <v>38</v>
      </c>
      <c r="J80" s="40" t="s">
        <v>34</v>
      </c>
      <c r="K80" s="40" t="s">
        <v>38</v>
      </c>
      <c r="L80" s="40" t="s">
        <v>34</v>
      </c>
      <c r="M80" s="40" t="s">
        <v>38</v>
      </c>
      <c r="N80" s="40" t="s">
        <v>72</v>
      </c>
      <c r="O80" s="40" t="s">
        <v>38</v>
      </c>
      <c r="P80" s="250"/>
      <c r="Q80" s="250" t="s">
        <v>38</v>
      </c>
      <c r="R80" s="254"/>
      <c r="S80" s="254" t="s">
        <v>38</v>
      </c>
      <c r="T80" s="254"/>
      <c r="U80" s="254" t="s">
        <v>38</v>
      </c>
      <c r="V80" s="254"/>
      <c r="W80" s="254" t="s">
        <v>38</v>
      </c>
      <c r="X80" s="254"/>
      <c r="Y80" s="254" t="s">
        <v>38</v>
      </c>
      <c r="AQ80" s="248">
        <f t="shared" si="76"/>
        <v>2018</v>
      </c>
      <c r="AR80" s="60">
        <f t="shared" si="77"/>
        <v>74</v>
      </c>
      <c r="AS80" s="61">
        <v>43132</v>
      </c>
      <c r="AT80" s="180">
        <f>+IFERROR(VLOOKUP($AS80,'Salario Nominal'!$C$7:$D$250,2,0),"")</f>
        <v>71.755591918808094</v>
      </c>
      <c r="AU80" s="50">
        <f>+IFERROR(VLOOKUP($AS80,IPC!$C$7:$D$250,2,0),"")</f>
        <v>74.31</v>
      </c>
      <c r="AV80" s="50">
        <f>+IFERROR(VLOOKUP($AS80,'IPP-Industria'!$C$7:$G$234,2,0),"")</f>
        <v>97.66</v>
      </c>
      <c r="AW80" s="50">
        <f>+IFERROR(VLOOKUP($AS80,'IPP-Minería'!$C$7:$G$234,2,0),"")</f>
        <v>96.34</v>
      </c>
      <c r="AX80" s="50">
        <f t="shared" si="78"/>
        <v>331.97975696999998</v>
      </c>
      <c r="AY80" s="50">
        <f>+VLOOKUP(AS80,'Paridad Diesel'!$C$7:$G$234,2,0)</f>
        <v>0.55623</v>
      </c>
      <c r="AZ80" s="51">
        <f>+VLOOKUP(AS80,'Tipo de Cambio Observado'!$C$7:$D$258,2,0)</f>
        <v>596.83899999999994</v>
      </c>
      <c r="BA80" s="54">
        <f t="shared" si="87"/>
        <v>138.59252218227772</v>
      </c>
      <c r="BB80" s="55">
        <f t="shared" si="88"/>
        <v>120.45712433133411</v>
      </c>
      <c r="BC80" s="55">
        <f t="shared" si="89"/>
        <v>97.183799383023185</v>
      </c>
      <c r="BD80" s="55">
        <f t="shared" si="90"/>
        <v>80.992013451029848</v>
      </c>
      <c r="BE80" s="55">
        <f t="shared" si="91"/>
        <v>79.81022766023105</v>
      </c>
      <c r="BF80" s="55">
        <f t="shared" si="92"/>
        <v>67.039893937567797</v>
      </c>
      <c r="BG80" s="56">
        <f t="shared" si="93"/>
        <v>119.04885728870018</v>
      </c>
      <c r="BH80" s="55">
        <f t="shared" si="79"/>
        <v>106.05142742414557</v>
      </c>
      <c r="BI80" s="55">
        <f t="shared" si="80"/>
        <v>102.06299765102881</v>
      </c>
      <c r="BJ80" s="55">
        <f t="shared" si="81"/>
        <v>134.41892261598022</v>
      </c>
      <c r="BK80" s="55">
        <f t="shared" si="82"/>
        <v>123.45720781177214</v>
      </c>
      <c r="BL80" s="55">
        <f t="shared" si="83"/>
        <v>133.82032735389555</v>
      </c>
      <c r="BM80" s="55">
        <f t="shared" si="84"/>
        <v>120.80336224414988</v>
      </c>
      <c r="BN80" s="55">
        <f t="shared" si="85"/>
        <v>132.03032213445729</v>
      </c>
      <c r="BO80" s="55">
        <f t="shared" si="86"/>
        <v>114.80208168062123</v>
      </c>
      <c r="BP80" s="72">
        <f t="shared" si="57"/>
        <v>137.47523389357846</v>
      </c>
      <c r="BQ80" s="260">
        <f t="shared" si="58"/>
        <v>119.80061598314153</v>
      </c>
      <c r="BR80" s="260">
        <f t="shared" si="59"/>
        <v>97.318141108568014</v>
      </c>
      <c r="BS80" s="260">
        <f t="shared" si="60"/>
        <v>81.78086030545046</v>
      </c>
      <c r="BT80" s="260">
        <f t="shared" si="94"/>
        <v>77.584668368271181</v>
      </c>
      <c r="BU80" s="260">
        <f t="shared" si="95"/>
        <v>105.96443192797875</v>
      </c>
      <c r="BV80" s="260">
        <f t="shared" si="96"/>
        <v>101.50059493996832</v>
      </c>
      <c r="BW80" s="260">
        <f t="shared" si="97"/>
        <v>133.40913621202205</v>
      </c>
      <c r="BX80" s="260">
        <f t="shared" si="98"/>
        <v>122.40101440215612</v>
      </c>
      <c r="BY80" s="260">
        <f t="shared" si="99"/>
        <v>132.8337614409767</v>
      </c>
      <c r="BZ80" s="260">
        <f t="shared" si="100"/>
        <v>119.79126976407497</v>
      </c>
      <c r="CA80" s="260">
        <f t="shared" si="101"/>
        <v>131.09741812486888</v>
      </c>
      <c r="CB80" s="260">
        <f t="shared" si="102"/>
        <v>113.84928008016864</v>
      </c>
    </row>
    <row r="81" spans="2:80" x14ac:dyDescent="0.2">
      <c r="B81" s="41" t="s">
        <v>226</v>
      </c>
      <c r="C81" s="249">
        <f>+C73</f>
        <v>2023</v>
      </c>
      <c r="D81" s="182">
        <f>+AVERAGEIF($AQ$7:$AQ$234,$C$81,$AT$7:$AT$234)</f>
        <v>100.19145429761467</v>
      </c>
      <c r="E81" s="182"/>
      <c r="F81" s="182">
        <f>+AVERAGEIF($AQ$7:$AQ$234,$C$81,$AU$7:$AU$234)</f>
        <v>99.674166666666665</v>
      </c>
      <c r="G81" s="182"/>
      <c r="H81" s="182">
        <f>+AVERAGEIF($AQ$7:$AQ$234,$C$81,$AV$7:$AV$234)</f>
        <v>155.63416666666669</v>
      </c>
      <c r="I81" s="182"/>
      <c r="J81" s="182">
        <f>+AVERAGEIF($AQ$7:$AQ$234,$C$81,$AW$7:$AW$234)</f>
        <v>170.55583333333334</v>
      </c>
      <c r="K81" s="182"/>
      <c r="L81" s="182">
        <f>+AVERAGEIF($AQ$7:$AQ$234,$C$81,$AX$7:$AX$234)</f>
        <v>660.83102517817201</v>
      </c>
      <c r="M81" s="183"/>
      <c r="N81" s="182">
        <f>+AVERAGEIF($AQ$7:$AQ$234,$C$81,$AZ$7:$AZ$234)</f>
        <v>839.79411430750781</v>
      </c>
      <c r="O81" s="182"/>
      <c r="P81" s="251"/>
      <c r="Q81" s="251"/>
      <c r="R81" s="255"/>
      <c r="S81" s="255"/>
      <c r="T81" s="255"/>
      <c r="U81" s="255"/>
      <c r="V81" s="255"/>
      <c r="W81" s="255"/>
      <c r="X81" s="255"/>
      <c r="Y81" s="255"/>
      <c r="AQ81" s="248">
        <f t="shared" si="76"/>
        <v>2018</v>
      </c>
      <c r="AR81" s="60">
        <f t="shared" si="77"/>
        <v>75</v>
      </c>
      <c r="AS81" s="61">
        <v>43160</v>
      </c>
      <c r="AT81" s="180">
        <f>+IFERROR(VLOOKUP($AS81,'Salario Nominal'!$C$7:$D$250,2,0),"")</f>
        <v>72.123500308469801</v>
      </c>
      <c r="AU81" s="50">
        <f>+IFERROR(VLOOKUP($AS81,IPC!$C$7:$D$250,2,0),"")</f>
        <v>74.459999999999994</v>
      </c>
      <c r="AV81" s="50">
        <f>+IFERROR(VLOOKUP($AS81,'IPP-Industria'!$C$7:$G$234,2,0),"")</f>
        <v>97.1</v>
      </c>
      <c r="AW81" s="50">
        <f>+IFERROR(VLOOKUP($AS81,'IPP-Minería'!$C$7:$G$234,2,0),"")</f>
        <v>94.85</v>
      </c>
      <c r="AX81" s="50">
        <f t="shared" si="78"/>
        <v>316.02427119047621</v>
      </c>
      <c r="AY81" s="50">
        <f>+VLOOKUP(AS81,'Paridad Diesel'!$C$7:$G$234,2,0)</f>
        <v>0.52370000000000005</v>
      </c>
      <c r="AZ81" s="51">
        <f>+VLOOKUP(AS81,'Tipo de Cambio Observado'!$C$7:$D$258,2,0)</f>
        <v>603.4452380952381</v>
      </c>
      <c r="BA81" s="54">
        <f t="shared" si="87"/>
        <v>139.3031197857778</v>
      </c>
      <c r="BB81" s="55">
        <f t="shared" si="88"/>
        <v>120.70027557140541</v>
      </c>
      <c r="BC81" s="55">
        <f t="shared" si="89"/>
        <v>96.626530002985362</v>
      </c>
      <c r="BD81" s="55">
        <f t="shared" si="90"/>
        <v>79.739386296763342</v>
      </c>
      <c r="BE81" s="55">
        <f t="shared" si="91"/>
        <v>75.974418621403288</v>
      </c>
      <c r="BF81" s="55">
        <f t="shared" si="92"/>
        <v>63.119199710738826</v>
      </c>
      <c r="BG81" s="56">
        <f t="shared" si="93"/>
        <v>120.36657462321617</v>
      </c>
      <c r="BH81" s="55">
        <f t="shared" si="79"/>
        <v>105.70746694416538</v>
      </c>
      <c r="BI81" s="55">
        <f t="shared" si="80"/>
        <v>101.07718527988897</v>
      </c>
      <c r="BJ81" s="55">
        <f t="shared" si="81"/>
        <v>135.02047672321461</v>
      </c>
      <c r="BK81" s="55">
        <f t="shared" si="82"/>
        <v>123.39638921247061</v>
      </c>
      <c r="BL81" s="55">
        <f t="shared" si="83"/>
        <v>134.39840015789306</v>
      </c>
      <c r="BM81" s="55">
        <f t="shared" si="84"/>
        <v>120.61711377777266</v>
      </c>
      <c r="BN81" s="55">
        <f t="shared" si="85"/>
        <v>132.55403340347888</v>
      </c>
      <c r="BO81" s="55">
        <f t="shared" si="86"/>
        <v>114.32028540992189</v>
      </c>
      <c r="BP81" s="72">
        <f t="shared" si="57"/>
        <v>138.05204990147465</v>
      </c>
      <c r="BQ81" s="260">
        <f t="shared" si="58"/>
        <v>120.1059058734533</v>
      </c>
      <c r="BR81" s="260">
        <f t="shared" si="59"/>
        <v>97.619995356088509</v>
      </c>
      <c r="BS81" s="260">
        <f t="shared" si="60"/>
        <v>81.909766008126653</v>
      </c>
      <c r="BT81" s="260">
        <f t="shared" si="94"/>
        <v>78.128335067194939</v>
      </c>
      <c r="BU81" s="260">
        <f t="shared" si="95"/>
        <v>106.28846520187814</v>
      </c>
      <c r="BV81" s="260">
        <f t="shared" si="96"/>
        <v>101.8567356560316</v>
      </c>
      <c r="BW81" s="260">
        <f t="shared" si="97"/>
        <v>133.92598907899119</v>
      </c>
      <c r="BX81" s="260">
        <f t="shared" si="98"/>
        <v>122.86072502909165</v>
      </c>
      <c r="BY81" s="260">
        <f t="shared" si="99"/>
        <v>133.35550534556816</v>
      </c>
      <c r="BZ81" s="260">
        <f t="shared" si="100"/>
        <v>120.24710025938892</v>
      </c>
      <c r="CA81" s="260">
        <f t="shared" si="101"/>
        <v>131.60650964360011</v>
      </c>
      <c r="CB81" s="260">
        <f t="shared" si="102"/>
        <v>114.27616740079509</v>
      </c>
    </row>
    <row r="82" spans="2:80" ht="19.899999999999999" customHeight="1" thickBot="1" x14ac:dyDescent="0.25">
      <c r="B82" s="42" t="s">
        <v>227</v>
      </c>
      <c r="C82" s="186">
        <v>144</v>
      </c>
      <c r="D82" s="187">
        <f>+VLOOKUP($C82,$AR$7:$AW$234,3,0)</f>
        <v>102.93167048364801</v>
      </c>
      <c r="E82" s="188">
        <f>+D82/D81</f>
        <v>1.0273497994938134</v>
      </c>
      <c r="F82" s="187">
        <f>+VLOOKUP($C82,$AR$7:$AW$234,4,0)</f>
        <v>101.04</v>
      </c>
      <c r="G82" s="188">
        <f>+F82/F81</f>
        <v>1.0137029822170573</v>
      </c>
      <c r="H82" s="187">
        <f>+VLOOKUP($C82,$AR$7:$AW$234,5,0)</f>
        <v>159.24</v>
      </c>
      <c r="I82" s="188">
        <f>+H82/H81</f>
        <v>1.0231686487007459</v>
      </c>
      <c r="J82" s="187">
        <f>+VLOOKUP($C82,$AR$7:$AW$234,6,0)</f>
        <v>175.88</v>
      </c>
      <c r="K82" s="188">
        <f>+J82/J81</f>
        <v>1.0312165615365447</v>
      </c>
      <c r="L82" s="189">
        <f>+VLOOKUP($C82,$AR$7:$BV$234,7,0)</f>
        <v>634.49131034210529</v>
      </c>
      <c r="M82" s="190">
        <f>+L82/L81</f>
        <v>0.96014152811762277</v>
      </c>
      <c r="N82" s="187">
        <f>+VLOOKUP($C82,$AR$7:$AZ$234,9,0)</f>
        <v>874.66578947368419</v>
      </c>
      <c r="O82" s="188">
        <f>+N82/N81</f>
        <v>1.0415240766422036</v>
      </c>
      <c r="P82" s="252"/>
      <c r="Q82" s="253">
        <f>+($E$82*E$7+$G$82*E$8+$I$82*E$9+$K$82*E$10+$M$82*E$11)</f>
        <v>1.0114545663153731</v>
      </c>
      <c r="R82" s="256"/>
      <c r="S82" s="257">
        <f>+($E$82*G$7+$G$82*G$8+$I$82*G$9+$K$82*G$10+$M$82*G$11)</f>
        <v>1.0106872893512597</v>
      </c>
      <c r="T82" s="257"/>
      <c r="U82" s="257">
        <f>+($E$82*I$7+$G$82*I$8+$I$82*I$9+$K$82*I$10+$M$82*I$11)</f>
        <v>1.0133631595750019</v>
      </c>
      <c r="V82" s="257"/>
      <c r="W82" s="257">
        <f>+($E$82*K$7+$G$82*K$8+$I$82*K$9+$K$82*K$10+$M$82*K$11)</f>
        <v>1.0128984220950066</v>
      </c>
      <c r="X82" s="257"/>
      <c r="Y82" s="257">
        <f>+($E$82*M$7+$G$82*M$8+$I$82*M$9+$K$82*M$10+$M$82*M$11)</f>
        <v>1.0094401803298563</v>
      </c>
      <c r="AQ82" s="248">
        <f t="shared" si="76"/>
        <v>2018</v>
      </c>
      <c r="AR82" s="60">
        <f t="shared" si="77"/>
        <v>76</v>
      </c>
      <c r="AS82" s="61">
        <v>43191</v>
      </c>
      <c r="AT82" s="180">
        <f>+IFERROR(VLOOKUP($AS82,'Salario Nominal'!$C$7:$D$250,2,0),"")</f>
        <v>72.327097334223296</v>
      </c>
      <c r="AU82" s="50">
        <f>+IFERROR(VLOOKUP($AS82,IPC!$C$7:$D$250,2,0),"")</f>
        <v>74.7</v>
      </c>
      <c r="AV82" s="50">
        <f>+IFERROR(VLOOKUP($AS82,'IPP-Industria'!$C$7:$G$234,2,0),"")</f>
        <v>97.31</v>
      </c>
      <c r="AW82" s="50">
        <f>+IFERROR(VLOOKUP($AS82,'IPP-Minería'!$C$7:$G$234,2,0),"")</f>
        <v>95.22</v>
      </c>
      <c r="AX82" s="50">
        <f t="shared" si="78"/>
        <v>333.00365476190473</v>
      </c>
      <c r="AY82" s="50">
        <f>+VLOOKUP(AS82,'Paridad Diesel'!$C$7:$G$234,2,0)</f>
        <v>0.55449999999999999</v>
      </c>
      <c r="AZ82" s="51">
        <f>+VLOOKUP(AS82,'Tipo de Cambio Observado'!$C$7:$D$258,2,0)</f>
        <v>600.54761904761904</v>
      </c>
      <c r="BA82" s="54">
        <f t="shared" si="87"/>
        <v>139.69635778372944</v>
      </c>
      <c r="BB82" s="55">
        <f t="shared" si="88"/>
        <v>121.08931755551954</v>
      </c>
      <c r="BC82" s="55">
        <f t="shared" si="89"/>
        <v>96.835506020499565</v>
      </c>
      <c r="BD82" s="55">
        <f t="shared" si="90"/>
        <v>80.050441361916768</v>
      </c>
      <c r="BE82" s="55">
        <f t="shared" si="91"/>
        <v>80.056379764861063</v>
      </c>
      <c r="BF82" s="55">
        <f t="shared" si="92"/>
        <v>66.831384837893211</v>
      </c>
      <c r="BG82" s="56">
        <f t="shared" si="93"/>
        <v>119.78859926222765</v>
      </c>
      <c r="BH82" s="55">
        <f t="shared" si="79"/>
        <v>106.02168142404565</v>
      </c>
      <c r="BI82" s="55">
        <f t="shared" si="80"/>
        <v>102.15341440382603</v>
      </c>
      <c r="BJ82" s="55">
        <f t="shared" si="81"/>
        <v>135.4114708339103</v>
      </c>
      <c r="BK82" s="55">
        <f t="shared" si="82"/>
        <v>124.24752566585293</v>
      </c>
      <c r="BL82" s="55">
        <f t="shared" si="83"/>
        <v>134.78224186737231</v>
      </c>
      <c r="BM82" s="55">
        <f t="shared" si="84"/>
        <v>121.50836111003794</v>
      </c>
      <c r="BN82" s="55">
        <f t="shared" si="85"/>
        <v>132.93029791843736</v>
      </c>
      <c r="BO82" s="55">
        <f t="shared" si="86"/>
        <v>115.35089681582404</v>
      </c>
      <c r="BP82" s="72">
        <f t="shared" si="57"/>
        <v>138.62860144289729</v>
      </c>
      <c r="BQ82" s="260">
        <f t="shared" si="58"/>
        <v>120.35986383530555</v>
      </c>
      <c r="BR82" s="260">
        <f t="shared" si="59"/>
        <v>97.565263541977643</v>
      </c>
      <c r="BS82" s="260">
        <f t="shared" si="60"/>
        <v>81.600112091915378</v>
      </c>
      <c r="BT82" s="260">
        <f t="shared" si="94"/>
        <v>79.102204568379307</v>
      </c>
      <c r="BU82" s="260">
        <f t="shared" si="95"/>
        <v>106.36170133419209</v>
      </c>
      <c r="BV82" s="260">
        <f t="shared" si="96"/>
        <v>102.1213531462725</v>
      </c>
      <c r="BW82" s="260">
        <f t="shared" si="97"/>
        <v>134.42907089143031</v>
      </c>
      <c r="BX82" s="260">
        <f t="shared" si="98"/>
        <v>123.34965451218413</v>
      </c>
      <c r="BY82" s="260">
        <f t="shared" si="99"/>
        <v>133.85216727940073</v>
      </c>
      <c r="BZ82" s="260">
        <f t="shared" si="100"/>
        <v>120.71664641951872</v>
      </c>
      <c r="CA82" s="260">
        <f t="shared" si="101"/>
        <v>132.07564872313313</v>
      </c>
      <c r="CB82" s="260">
        <f t="shared" si="102"/>
        <v>114.70674913091732</v>
      </c>
    </row>
    <row r="83" spans="2:80" x14ac:dyDescent="0.2">
      <c r="AQ83" s="248">
        <f t="shared" si="76"/>
        <v>2018</v>
      </c>
      <c r="AR83" s="60">
        <f t="shared" si="77"/>
        <v>77</v>
      </c>
      <c r="AS83" s="61">
        <v>43221</v>
      </c>
      <c r="AT83" s="180">
        <f>+IFERROR(VLOOKUP($AS83,'Salario Nominal'!$C$7:$D$250,2,0),"")</f>
        <v>72.230240510753305</v>
      </c>
      <c r="AU83" s="50">
        <f>+IFERROR(VLOOKUP($AS83,IPC!$C$7:$D$250,2,0),"")</f>
        <v>74.900000000000006</v>
      </c>
      <c r="AV83" s="50">
        <f>+IFERROR(VLOOKUP($AS83,'IPP-Industria'!$C$7:$G$234,2,0),"")</f>
        <v>99.78</v>
      </c>
      <c r="AW83" s="50">
        <f>+IFERROR(VLOOKUP($AS83,'IPP-Minería'!$C$7:$G$234,2,0),"")</f>
        <v>99.11</v>
      </c>
      <c r="AX83" s="50">
        <f t="shared" si="78"/>
        <v>364.92096452380946</v>
      </c>
      <c r="AY83" s="50">
        <f>+VLOOKUP(AS83,'Paridad Diesel'!$C$7:$G$234,2,0)</f>
        <v>0.58283000000000007</v>
      </c>
      <c r="AZ83" s="51">
        <f>+VLOOKUP(AS83,'Tipo de Cambio Observado'!$C$7:$D$258,2,0)</f>
        <v>626.11904761904748</v>
      </c>
      <c r="BA83" s="54">
        <f t="shared" si="87"/>
        <v>139.50928342344184</v>
      </c>
      <c r="BB83" s="55">
        <f t="shared" si="88"/>
        <v>121.41351920894799</v>
      </c>
      <c r="BC83" s="55">
        <f t="shared" si="89"/>
        <v>99.293462036023499</v>
      </c>
      <c r="BD83" s="55">
        <f t="shared" si="90"/>
        <v>83.32072299285413</v>
      </c>
      <c r="BE83" s="55">
        <f t="shared" si="91"/>
        <v>87.729521590282431</v>
      </c>
      <c r="BF83" s="55">
        <f t="shared" si="92"/>
        <v>70.245872001928419</v>
      </c>
      <c r="BG83" s="56">
        <f t="shared" si="93"/>
        <v>124.88921994999799</v>
      </c>
      <c r="BH83" s="55">
        <f t="shared" si="79"/>
        <v>107.77552339214493</v>
      </c>
      <c r="BI83" s="55">
        <f t="shared" si="80"/>
        <v>104.91994065692829</v>
      </c>
      <c r="BJ83" s="55">
        <f t="shared" si="81"/>
        <v>135.3528718546884</v>
      </c>
      <c r="BK83" s="55">
        <f t="shared" si="82"/>
        <v>125.27837146219213</v>
      </c>
      <c r="BL83" s="55">
        <f t="shared" si="83"/>
        <v>134.79984922792661</v>
      </c>
      <c r="BM83" s="55">
        <f t="shared" si="84"/>
        <v>122.80428752942912</v>
      </c>
      <c r="BN83" s="55">
        <f t="shared" si="85"/>
        <v>133.05896157127816</v>
      </c>
      <c r="BO83" s="55">
        <f t="shared" si="86"/>
        <v>117.18385716376478</v>
      </c>
      <c r="BP83" s="72">
        <f t="shared" si="57"/>
        <v>139.04153153687585</v>
      </c>
      <c r="BQ83" s="260">
        <f t="shared" si="58"/>
        <v>120.64894364294592</v>
      </c>
      <c r="BR83" s="260">
        <f t="shared" si="59"/>
        <v>97.749361462168721</v>
      </c>
      <c r="BS83" s="260">
        <f t="shared" si="60"/>
        <v>81.636541964410824</v>
      </c>
      <c r="BT83" s="260">
        <f t="shared" si="94"/>
        <v>80.811102240890349</v>
      </c>
      <c r="BU83" s="260">
        <f t="shared" si="95"/>
        <v>106.57301141921413</v>
      </c>
      <c r="BV83" s="260">
        <f t="shared" si="96"/>
        <v>102.63433180853586</v>
      </c>
      <c r="BW83" s="260">
        <f t="shared" si="97"/>
        <v>134.81389346025506</v>
      </c>
      <c r="BX83" s="260">
        <f t="shared" si="98"/>
        <v>123.87213679216474</v>
      </c>
      <c r="BY83" s="260">
        <f t="shared" si="99"/>
        <v>134.23506840773175</v>
      </c>
      <c r="BZ83" s="260">
        <f t="shared" si="100"/>
        <v>121.24891606459549</v>
      </c>
      <c r="CA83" s="260">
        <f t="shared" si="101"/>
        <v>132.44853809781412</v>
      </c>
      <c r="CB83" s="260">
        <f t="shared" si="102"/>
        <v>115.27256205335716</v>
      </c>
    </row>
    <row r="84" spans="2:80" x14ac:dyDescent="0.2">
      <c r="AQ84" s="248">
        <f t="shared" si="76"/>
        <v>2018</v>
      </c>
      <c r="AR84" s="60">
        <f t="shared" si="77"/>
        <v>78</v>
      </c>
      <c r="AS84" s="61">
        <v>43252</v>
      </c>
      <c r="AT84" s="180">
        <f>+IFERROR(VLOOKUP($AS84,'Salario Nominal'!$C$7:$D$250,2,0),"")</f>
        <v>72.349199508354602</v>
      </c>
      <c r="AU84" s="50">
        <f>+IFERROR(VLOOKUP($AS84,IPC!$C$7:$D$250,2,0),"")</f>
        <v>74.98</v>
      </c>
      <c r="AV84" s="50">
        <f>+IFERROR(VLOOKUP($AS84,'IPP-Industria'!$C$7:$G$234,2,0),"")</f>
        <v>101.63</v>
      </c>
      <c r="AW84" s="50">
        <f>+IFERROR(VLOOKUP($AS84,'IPP-Minería'!$C$7:$G$234,2,0),"")</f>
        <v>102.38</v>
      </c>
      <c r="AX84" s="50">
        <f t="shared" si="78"/>
        <v>379.07951490476199</v>
      </c>
      <c r="AY84" s="50">
        <f>+VLOOKUP(AS84,'Paridad Diesel'!$C$7:$G$234,2,0)</f>
        <v>0.59589999999999999</v>
      </c>
      <c r="AZ84" s="51">
        <f>+VLOOKUP(AS84,'Tipo de Cambio Observado'!$C$7:$D$258,2,0)</f>
        <v>636.14619047619067</v>
      </c>
      <c r="BA84" s="54">
        <f t="shared" si="87"/>
        <v>139.73904708468365</v>
      </c>
      <c r="BB84" s="55">
        <f t="shared" si="88"/>
        <v>121.54319987031934</v>
      </c>
      <c r="BC84" s="55">
        <f t="shared" si="89"/>
        <v>101.13444123793411</v>
      </c>
      <c r="BD84" s="55">
        <f t="shared" si="90"/>
        <v>86.069777217318205</v>
      </c>
      <c r="BE84" s="55">
        <f t="shared" si="91"/>
        <v>91.133334941904323</v>
      </c>
      <c r="BF84" s="55">
        <f t="shared" si="92"/>
        <v>71.821140171146197</v>
      </c>
      <c r="BG84" s="56">
        <f t="shared" si="93"/>
        <v>126.88929015153217</v>
      </c>
      <c r="BH84" s="55">
        <f t="shared" si="79"/>
        <v>109.28560113290349</v>
      </c>
      <c r="BI84" s="55">
        <f t="shared" si="80"/>
        <v>106.64652733447872</v>
      </c>
      <c r="BJ84" s="55">
        <f t="shared" si="81"/>
        <v>135.57306518985146</v>
      </c>
      <c r="BK84" s="55">
        <f t="shared" si="82"/>
        <v>125.88118361406499</v>
      </c>
      <c r="BL84" s="55">
        <f t="shared" si="83"/>
        <v>135.09060930225922</v>
      </c>
      <c r="BM84" s="55">
        <f t="shared" si="84"/>
        <v>123.56913200370346</v>
      </c>
      <c r="BN84" s="55">
        <f t="shared" si="85"/>
        <v>133.41528408923904</v>
      </c>
      <c r="BO84" s="55">
        <f t="shared" si="86"/>
        <v>118.19809526863499</v>
      </c>
      <c r="BP84" s="72">
        <f t="shared" ref="BP84:BP115" si="113">+AVERAGE(BA79:BA84)</f>
        <v>139.32605436716719</v>
      </c>
      <c r="BQ84" s="260">
        <f t="shared" ref="BQ84:BQ115" si="114">+AVERAGE(BB79:BB84)</f>
        <v>120.93262008969579</v>
      </c>
      <c r="BR84" s="260">
        <f t="shared" ref="BR84:BR115" si="115">+AVERAGE(BC79:BC84)</f>
        <v>98.172289116661673</v>
      </c>
      <c r="BS84" s="260">
        <f t="shared" ref="BS84:BS115" si="116">+AVERAGE(BD79:BD84)</f>
        <v>82.10872915790948</v>
      </c>
      <c r="BT84" s="260">
        <f t="shared" si="94"/>
        <v>82.598854165876261</v>
      </c>
      <c r="BU84" s="260">
        <f t="shared" si="95"/>
        <v>106.95865216666162</v>
      </c>
      <c r="BV84" s="260">
        <f t="shared" si="96"/>
        <v>103.28610457652023</v>
      </c>
      <c r="BW84" s="260">
        <f t="shared" si="97"/>
        <v>135.0992484310421</v>
      </c>
      <c r="BX84" s="260">
        <f t="shared" si="98"/>
        <v>124.34580463879644</v>
      </c>
      <c r="BY84" s="260">
        <f t="shared" si="99"/>
        <v>134.52603035233867</v>
      </c>
      <c r="BZ84" s="260">
        <f t="shared" si="100"/>
        <v>121.75359721617122</v>
      </c>
      <c r="CA84" s="260">
        <f t="shared" si="101"/>
        <v>132.74517122664983</v>
      </c>
      <c r="CB84" s="260">
        <f t="shared" si="102"/>
        <v>115.84998106323502</v>
      </c>
    </row>
    <row r="85" spans="2:80" x14ac:dyDescent="0.2">
      <c r="AQ85" s="248">
        <f t="shared" si="76"/>
        <v>2018</v>
      </c>
      <c r="AR85" s="60">
        <f t="shared" si="77"/>
        <v>79</v>
      </c>
      <c r="AS85" s="61">
        <v>43282</v>
      </c>
      <c r="AT85" s="180">
        <f>+IFERROR(VLOOKUP($AS85,'Salario Nominal'!$C$7:$D$250,2,0),"")</f>
        <v>72.715826376751195</v>
      </c>
      <c r="AU85" s="50">
        <f>+IFERROR(VLOOKUP($AS85,IPC!$C$7:$D$250,2,0),"")</f>
        <v>75.25</v>
      </c>
      <c r="AV85" s="50">
        <f>+IFERROR(VLOOKUP($AS85,'IPP-Industria'!$C$7:$G$234,2,0),"")</f>
        <v>98.76</v>
      </c>
      <c r="AW85" s="50">
        <f>+IFERROR(VLOOKUP($AS85,'IPP-Minería'!$C$7:$G$234,2,0),"")</f>
        <v>96.07</v>
      </c>
      <c r="AX85" s="50">
        <f t="shared" si="78"/>
        <v>379.44643526999994</v>
      </c>
      <c r="AY85" s="50">
        <f>+VLOOKUP(AS85,'Paridad Diesel'!$C$7:$G$234,2,0)</f>
        <v>0.58160999999999996</v>
      </c>
      <c r="AZ85" s="51">
        <f>+VLOOKUP(AS85,'Tipo de Cambio Observado'!$C$7:$D$258,2,0)</f>
        <v>652.40699999999993</v>
      </c>
      <c r="BA85" s="54">
        <f t="shared" si="87"/>
        <v>140.44716949064707</v>
      </c>
      <c r="BB85" s="55">
        <f t="shared" si="88"/>
        <v>121.98087210244772</v>
      </c>
      <c r="BC85" s="55">
        <f t="shared" si="89"/>
        <v>98.278435665240337</v>
      </c>
      <c r="BD85" s="55">
        <f t="shared" si="90"/>
        <v>80.765027322404364</v>
      </c>
      <c r="BE85" s="55">
        <f t="shared" si="91"/>
        <v>91.22154513324277</v>
      </c>
      <c r="BF85" s="55">
        <f t="shared" si="92"/>
        <v>70.098830902735926</v>
      </c>
      <c r="BG85" s="56">
        <f t="shared" si="93"/>
        <v>130.13276249901401</v>
      </c>
      <c r="BH85" s="55">
        <f t="shared" si="79"/>
        <v>106.96611103663531</v>
      </c>
      <c r="BI85" s="55">
        <f t="shared" si="80"/>
        <v>105.096965547254</v>
      </c>
      <c r="BJ85" s="55">
        <f t="shared" si="81"/>
        <v>136.19738550784857</v>
      </c>
      <c r="BK85" s="55">
        <f t="shared" si="82"/>
        <v>126.36545911204909</v>
      </c>
      <c r="BL85" s="55">
        <f t="shared" si="83"/>
        <v>135.58768895875352</v>
      </c>
      <c r="BM85" s="55">
        <f t="shared" si="84"/>
        <v>123.81437280665548</v>
      </c>
      <c r="BN85" s="55">
        <f t="shared" si="85"/>
        <v>133.76484010401109</v>
      </c>
      <c r="BO85" s="55">
        <f t="shared" si="86"/>
        <v>118.14475460554958</v>
      </c>
      <c r="BP85" s="72">
        <f t="shared" si="113"/>
        <v>139.54791662509294</v>
      </c>
      <c r="BQ85" s="260">
        <f t="shared" si="114"/>
        <v>121.19738477332902</v>
      </c>
      <c r="BR85" s="260">
        <f t="shared" si="115"/>
        <v>98.225362390950991</v>
      </c>
      <c r="BS85" s="260">
        <f t="shared" si="116"/>
        <v>81.822894773714452</v>
      </c>
      <c r="BT85" s="260">
        <f t="shared" si="94"/>
        <v>84.320904618654154</v>
      </c>
      <c r="BU85" s="260">
        <f t="shared" si="95"/>
        <v>106.96796855900674</v>
      </c>
      <c r="BV85" s="260">
        <f t="shared" si="96"/>
        <v>103.65950514556748</v>
      </c>
      <c r="BW85" s="260">
        <f t="shared" si="97"/>
        <v>135.3290321209156</v>
      </c>
      <c r="BX85" s="260">
        <f t="shared" si="98"/>
        <v>124.77102281306698</v>
      </c>
      <c r="BY85" s="260">
        <f t="shared" si="99"/>
        <v>134.74651947801669</v>
      </c>
      <c r="BZ85" s="260">
        <f t="shared" si="100"/>
        <v>122.18610491195808</v>
      </c>
      <c r="CA85" s="260">
        <f t="shared" si="101"/>
        <v>132.95895653681697</v>
      </c>
      <c r="CB85" s="260">
        <f t="shared" si="102"/>
        <v>116.33332849071941</v>
      </c>
    </row>
    <row r="86" spans="2:80" x14ac:dyDescent="0.2">
      <c r="AQ86" s="248">
        <f t="shared" si="76"/>
        <v>2018</v>
      </c>
      <c r="AR86" s="60">
        <f t="shared" si="77"/>
        <v>80</v>
      </c>
      <c r="AS86" s="61">
        <v>43313</v>
      </c>
      <c r="AT86" s="180">
        <f>+IFERROR(VLOOKUP($AS86,'Salario Nominal'!$C$7:$D$250,2,0),"")</f>
        <v>72.753191964700903</v>
      </c>
      <c r="AU86" s="50">
        <f>+IFERROR(VLOOKUP($AS86,IPC!$C$7:$D$250,2,0),"")</f>
        <v>75.38</v>
      </c>
      <c r="AV86" s="50">
        <f>+IFERROR(VLOOKUP($AS86,'IPP-Industria'!$C$7:$G$234,2,0),"")</f>
        <v>97.34</v>
      </c>
      <c r="AW86" s="50">
        <f>+IFERROR(VLOOKUP($AS86,'IPP-Minería'!$C$7:$G$234,2,0),"")</f>
        <v>92.91</v>
      </c>
      <c r="AX86" s="50">
        <f t="shared" si="78"/>
        <v>380.64521479999991</v>
      </c>
      <c r="AY86" s="50">
        <f>+VLOOKUP(AS86,'Paridad Diesel'!$C$7:$G$234,2,0)</f>
        <v>0.58002999999999993</v>
      </c>
      <c r="AZ86" s="51">
        <f>+VLOOKUP(AS86,'Tipo de Cambio Observado'!$C$7:$D$258,2,0)</f>
        <v>656.25090909090898</v>
      </c>
      <c r="BA86" s="54">
        <f t="shared" si="87"/>
        <v>140.5193393513965</v>
      </c>
      <c r="BB86" s="55">
        <f t="shared" si="88"/>
        <v>122.19160317717621</v>
      </c>
      <c r="BC86" s="55">
        <f t="shared" si="89"/>
        <v>96.865359737287307</v>
      </c>
      <c r="BD86" s="55">
        <f t="shared" si="90"/>
        <v>78.108448928121049</v>
      </c>
      <c r="BE86" s="55">
        <f t="shared" si="91"/>
        <v>91.509740016198734</v>
      </c>
      <c r="BF86" s="55">
        <f t="shared" si="92"/>
        <v>69.908400626732544</v>
      </c>
      <c r="BG86" s="56">
        <f t="shared" si="93"/>
        <v>130.89949018402513</v>
      </c>
      <c r="BH86" s="55">
        <f t="shared" si="79"/>
        <v>105.7265638938371</v>
      </c>
      <c r="BI86" s="55">
        <f t="shared" si="80"/>
        <v>104.3189248879597</v>
      </c>
      <c r="BJ86" s="55">
        <f t="shared" si="81"/>
        <v>136.2882597856979</v>
      </c>
      <c r="BK86" s="55">
        <f t="shared" si="82"/>
        <v>126.50560971451986</v>
      </c>
      <c r="BL86" s="55">
        <f t="shared" si="83"/>
        <v>135.61079684756817</v>
      </c>
      <c r="BM86" s="55">
        <f t="shared" si="84"/>
        <v>123.84728732324415</v>
      </c>
      <c r="BN86" s="55">
        <f t="shared" si="85"/>
        <v>133.72774627461115</v>
      </c>
      <c r="BO86" s="55">
        <f t="shared" si="86"/>
        <v>118.07948057440819</v>
      </c>
      <c r="BP86" s="72">
        <f t="shared" si="113"/>
        <v>139.86905281994606</v>
      </c>
      <c r="BQ86" s="260">
        <f t="shared" si="114"/>
        <v>121.48646458096937</v>
      </c>
      <c r="BR86" s="260">
        <f t="shared" si="115"/>
        <v>98.172289116661702</v>
      </c>
      <c r="BS86" s="260">
        <f t="shared" si="116"/>
        <v>81.342300686562979</v>
      </c>
      <c r="BT86" s="260">
        <f t="shared" si="94"/>
        <v>86.270823344648761</v>
      </c>
      <c r="BU86" s="260">
        <f t="shared" si="95"/>
        <v>106.91382463728866</v>
      </c>
      <c r="BV86" s="260">
        <f t="shared" si="96"/>
        <v>104.03549301838929</v>
      </c>
      <c r="BW86" s="260">
        <f t="shared" si="97"/>
        <v>135.64058831586854</v>
      </c>
      <c r="BX86" s="260">
        <f t="shared" si="98"/>
        <v>125.27908979685827</v>
      </c>
      <c r="BY86" s="260">
        <f t="shared" si="99"/>
        <v>135.04493106029548</v>
      </c>
      <c r="BZ86" s="260">
        <f t="shared" si="100"/>
        <v>122.69342575847379</v>
      </c>
      <c r="CA86" s="260">
        <f t="shared" si="101"/>
        <v>133.24186056017595</v>
      </c>
      <c r="CB86" s="260">
        <f t="shared" si="102"/>
        <v>116.87956163968391</v>
      </c>
    </row>
    <row r="87" spans="2:80" x14ac:dyDescent="0.2">
      <c r="AQ87" s="248">
        <f t="shared" si="76"/>
        <v>2018</v>
      </c>
      <c r="AR87" s="60">
        <f t="shared" si="77"/>
        <v>81</v>
      </c>
      <c r="AS87" s="61">
        <v>43344</v>
      </c>
      <c r="AT87" s="180">
        <f>+IFERROR(VLOOKUP($AS87,'Salario Nominal'!$C$7:$D$250,2,0),"")</f>
        <v>73.454048994437898</v>
      </c>
      <c r="AU87" s="50">
        <f>+IFERROR(VLOOKUP($AS87,IPC!$C$7:$D$250,2,0),"")</f>
        <v>75.63</v>
      </c>
      <c r="AV87" s="50">
        <f>+IFERROR(VLOOKUP($AS87,'IPP-Industria'!$C$7:$G$234,2,0),"")</f>
        <v>99.72</v>
      </c>
      <c r="AW87" s="50">
        <f>+IFERROR(VLOOKUP($AS87,'IPP-Minería'!$C$7:$G$234,2,0),"")</f>
        <v>96.41</v>
      </c>
      <c r="AX87" s="50">
        <f t="shared" si="78"/>
        <v>407.7998173529412</v>
      </c>
      <c r="AY87" s="50">
        <f>+VLOOKUP(AS87,'Paridad Diesel'!$C$7:$G$234,2,0)</f>
        <v>0.59889999999999999</v>
      </c>
      <c r="AZ87" s="51">
        <f>+VLOOKUP(AS87,'Tipo de Cambio Observado'!$C$7:$D$258,2,0)</f>
        <v>680.91470588235302</v>
      </c>
      <c r="BA87" s="54">
        <f t="shared" si="87"/>
        <v>141.87301146032897</v>
      </c>
      <c r="BB87" s="55">
        <f t="shared" si="88"/>
        <v>122.59685524396173</v>
      </c>
      <c r="BC87" s="55">
        <f t="shared" si="89"/>
        <v>99.233754602448016</v>
      </c>
      <c r="BD87" s="55">
        <f t="shared" si="90"/>
        <v>81.050861706599406</v>
      </c>
      <c r="BE87" s="55">
        <f t="shared" si="91"/>
        <v>98.037894116778972</v>
      </c>
      <c r="BF87" s="55">
        <f t="shared" si="92"/>
        <v>72.18271664457032</v>
      </c>
      <c r="BG87" s="56">
        <f t="shared" si="93"/>
        <v>135.8190695419795</v>
      </c>
      <c r="BH87" s="55">
        <f t="shared" si="79"/>
        <v>107.80053807991241</v>
      </c>
      <c r="BI87" s="55">
        <f t="shared" si="80"/>
        <v>107.05746034826028</v>
      </c>
      <c r="BJ87" s="55">
        <f t="shared" si="81"/>
        <v>137.4469383878683</v>
      </c>
      <c r="BK87" s="55">
        <f t="shared" si="82"/>
        <v>128.13237969984925</v>
      </c>
      <c r="BL87" s="55">
        <f t="shared" si="83"/>
        <v>136.86586660421204</v>
      </c>
      <c r="BM87" s="55">
        <f t="shared" si="84"/>
        <v>125.67205355937126</v>
      </c>
      <c r="BN87" s="55">
        <f t="shared" si="85"/>
        <v>135.01961563346066</v>
      </c>
      <c r="BO87" s="55">
        <f t="shared" si="86"/>
        <v>120.17018640908591</v>
      </c>
      <c r="BP87" s="72">
        <f t="shared" si="113"/>
        <v>140.29736809903793</v>
      </c>
      <c r="BQ87" s="260">
        <f t="shared" si="114"/>
        <v>121.80256119306209</v>
      </c>
      <c r="BR87" s="260">
        <f t="shared" si="115"/>
        <v>98.606826549905463</v>
      </c>
      <c r="BS87" s="260">
        <f t="shared" si="116"/>
        <v>81.560879921535658</v>
      </c>
      <c r="BT87" s="260">
        <f t="shared" si="94"/>
        <v>89.948069260544727</v>
      </c>
      <c r="BU87" s="260">
        <f t="shared" si="95"/>
        <v>107.2626698265798</v>
      </c>
      <c r="BV87" s="260">
        <f t="shared" si="96"/>
        <v>105.03220552978451</v>
      </c>
      <c r="BW87" s="260">
        <f t="shared" si="97"/>
        <v>136.04499859331082</v>
      </c>
      <c r="BX87" s="260">
        <f t="shared" si="98"/>
        <v>126.06842154475471</v>
      </c>
      <c r="BY87" s="260">
        <f t="shared" si="99"/>
        <v>135.45617546801532</v>
      </c>
      <c r="BZ87" s="260">
        <f t="shared" si="100"/>
        <v>123.53591572207357</v>
      </c>
      <c r="CA87" s="260">
        <f t="shared" si="101"/>
        <v>133.65279093183958</v>
      </c>
      <c r="CB87" s="260">
        <f t="shared" si="102"/>
        <v>117.85454513954458</v>
      </c>
    </row>
    <row r="88" spans="2:80" x14ac:dyDescent="0.2">
      <c r="AQ88" s="248">
        <f t="shared" si="76"/>
        <v>2018</v>
      </c>
      <c r="AR88" s="60">
        <f t="shared" si="77"/>
        <v>82</v>
      </c>
      <c r="AS88" s="61">
        <v>43374</v>
      </c>
      <c r="AT88" s="180">
        <f>+IFERROR(VLOOKUP($AS88,'Salario Nominal'!$C$7:$D$250,2,0),"")</f>
        <v>73.415310923489102</v>
      </c>
      <c r="AU88" s="50">
        <f>+IFERROR(VLOOKUP($AS88,IPC!$C$7:$D$250,2,0),"")</f>
        <v>75.91</v>
      </c>
      <c r="AV88" s="50">
        <f>+IFERROR(VLOOKUP($AS88,'IPP-Industria'!$C$7:$G$234,2,0),"")</f>
        <v>100.58</v>
      </c>
      <c r="AW88" s="50">
        <f>+IFERROR(VLOOKUP($AS88,'IPP-Minería'!$C$7:$G$234,2,0),"")</f>
        <v>98.8</v>
      </c>
      <c r="AX88" s="50">
        <f t="shared" si="78"/>
        <v>430.43697613636351</v>
      </c>
      <c r="AY88" s="50">
        <f>+VLOOKUP(AS88,'Paridad Diesel'!$C$7:$G$234,2,0)</f>
        <v>0.63595000000000002</v>
      </c>
      <c r="AZ88" s="51">
        <f>+VLOOKUP(AS88,'Tipo de Cambio Observado'!$C$7:$D$258,2,0)</f>
        <v>676.84090909090889</v>
      </c>
      <c r="BA88" s="54">
        <f t="shared" si="87"/>
        <v>141.79819071376824</v>
      </c>
      <c r="BB88" s="55">
        <f t="shared" si="88"/>
        <v>123.05073755876154</v>
      </c>
      <c r="BC88" s="55">
        <f t="shared" si="89"/>
        <v>100.08956115036322</v>
      </c>
      <c r="BD88" s="55">
        <f t="shared" si="90"/>
        <v>83.060109289617472</v>
      </c>
      <c r="BE88" s="55">
        <f t="shared" si="91"/>
        <v>103.48002351820811</v>
      </c>
      <c r="BF88" s="55">
        <f t="shared" si="92"/>
        <v>76.648186091358326</v>
      </c>
      <c r="BG88" s="56">
        <f t="shared" si="93"/>
        <v>135.00648716574773</v>
      </c>
      <c r="BH88" s="55">
        <f t="shared" si="79"/>
        <v>108.73319288197513</v>
      </c>
      <c r="BI88" s="55">
        <f t="shared" si="80"/>
        <v>108.86535779694815</v>
      </c>
      <c r="BJ88" s="55">
        <f t="shared" si="81"/>
        <v>137.49176722954007</v>
      </c>
      <c r="BK88" s="55">
        <f t="shared" si="82"/>
        <v>128.97178315003964</v>
      </c>
      <c r="BL88" s="55">
        <f t="shared" si="83"/>
        <v>136.91704153670759</v>
      </c>
      <c r="BM88" s="55">
        <f t="shared" si="84"/>
        <v>126.62396523020864</v>
      </c>
      <c r="BN88" s="55">
        <f t="shared" si="85"/>
        <v>135.11163383086259</v>
      </c>
      <c r="BO88" s="55">
        <f t="shared" si="86"/>
        <v>121.43440110550652</v>
      </c>
      <c r="BP88" s="72">
        <f t="shared" si="113"/>
        <v>140.64767358737771</v>
      </c>
      <c r="BQ88" s="260">
        <f t="shared" si="114"/>
        <v>122.12946452693575</v>
      </c>
      <c r="BR88" s="260">
        <f t="shared" si="115"/>
        <v>99.149169071549409</v>
      </c>
      <c r="BS88" s="260">
        <f t="shared" si="116"/>
        <v>82.062491242819092</v>
      </c>
      <c r="BT88" s="260">
        <f t="shared" si="94"/>
        <v>93.852009886102564</v>
      </c>
      <c r="BU88" s="260">
        <f t="shared" si="95"/>
        <v>107.71458840290138</v>
      </c>
      <c r="BV88" s="260">
        <f t="shared" si="96"/>
        <v>106.15086276197154</v>
      </c>
      <c r="BW88" s="260">
        <f t="shared" si="97"/>
        <v>136.39171465924912</v>
      </c>
      <c r="BX88" s="260">
        <f t="shared" si="98"/>
        <v>126.85579779211916</v>
      </c>
      <c r="BY88" s="260">
        <f t="shared" si="99"/>
        <v>135.8119754129045</v>
      </c>
      <c r="BZ88" s="260">
        <f t="shared" si="100"/>
        <v>124.38851640876869</v>
      </c>
      <c r="CA88" s="260">
        <f t="shared" si="101"/>
        <v>134.01634691724379</v>
      </c>
      <c r="CB88" s="260">
        <f t="shared" si="102"/>
        <v>118.86846252115832</v>
      </c>
    </row>
    <row r="89" spans="2:80" x14ac:dyDescent="0.2">
      <c r="AQ89" s="248">
        <f t="shared" si="76"/>
        <v>2018</v>
      </c>
      <c r="AR89" s="60">
        <f t="shared" si="77"/>
        <v>83</v>
      </c>
      <c r="AS89" s="61">
        <v>43405</v>
      </c>
      <c r="AT89" s="180">
        <f>+IFERROR(VLOOKUP($AS89,'Salario Nominal'!$C$7:$D$250,2,0),"")</f>
        <v>73.813593766713495</v>
      </c>
      <c r="AU89" s="50">
        <f>+IFERROR(VLOOKUP($AS89,IPC!$C$7:$D$250,2,0),"")</f>
        <v>75.91</v>
      </c>
      <c r="AV89" s="50">
        <f>+IFERROR(VLOOKUP($AS89,'IPP-Industria'!$C$7:$G$234,2,0),"")</f>
        <v>100.34</v>
      </c>
      <c r="AW89" s="50">
        <f>+IFERROR(VLOOKUP($AS89,'IPP-Minería'!$C$7:$G$234,2,0),"")</f>
        <v>98.37</v>
      </c>
      <c r="AX89" s="50">
        <f t="shared" si="78"/>
        <v>412.80123039999995</v>
      </c>
      <c r="AY89" s="50">
        <f>+VLOOKUP(AS89,'Paridad Diesel'!$C$7:$G$234,2,0)</f>
        <v>0.60920000000000007</v>
      </c>
      <c r="AZ89" s="51">
        <f>+VLOOKUP(AS89,'Tipo de Cambio Observado'!$C$7:$D$258,2,0)</f>
        <v>677.61199999999985</v>
      </c>
      <c r="BA89" s="54">
        <f t="shared" si="87"/>
        <v>142.56745513356225</v>
      </c>
      <c r="BB89" s="55">
        <f t="shared" si="88"/>
        <v>123.05073755876154</v>
      </c>
      <c r="BC89" s="55">
        <f t="shared" si="89"/>
        <v>99.850731416061308</v>
      </c>
      <c r="BD89" s="55">
        <f t="shared" si="90"/>
        <v>82.698612862547293</v>
      </c>
      <c r="BE89" s="55">
        <f t="shared" si="91"/>
        <v>99.24026837463073</v>
      </c>
      <c r="BF89" s="55">
        <f t="shared" si="92"/>
        <v>73.424129203326515</v>
      </c>
      <c r="BG89" s="56">
        <f t="shared" si="93"/>
        <v>135.16029328698477</v>
      </c>
      <c r="BH89" s="55">
        <f t="shared" si="79"/>
        <v>108.76902107177736</v>
      </c>
      <c r="BI89" s="55">
        <f t="shared" si="80"/>
        <v>108.03442535825582</v>
      </c>
      <c r="BJ89" s="55">
        <f t="shared" si="81"/>
        <v>138.08947282207927</v>
      </c>
      <c r="BK89" s="55">
        <f t="shared" si="82"/>
        <v>128.79199930534824</v>
      </c>
      <c r="BL89" s="55">
        <f t="shared" si="83"/>
        <v>137.51940518962382</v>
      </c>
      <c r="BM89" s="55">
        <f t="shared" si="84"/>
        <v>126.34734552595945</v>
      </c>
      <c r="BN89" s="55">
        <f t="shared" si="85"/>
        <v>135.66875743500319</v>
      </c>
      <c r="BO89" s="55">
        <f t="shared" si="86"/>
        <v>120.854543160567</v>
      </c>
      <c r="BP89" s="72">
        <f t="shared" si="113"/>
        <v>141.15736887239777</v>
      </c>
      <c r="BQ89" s="260">
        <f t="shared" si="114"/>
        <v>122.40233425190468</v>
      </c>
      <c r="BR89" s="260">
        <f t="shared" si="115"/>
        <v>99.242047301555715</v>
      </c>
      <c r="BS89" s="260">
        <f t="shared" si="116"/>
        <v>81.958806221101298</v>
      </c>
      <c r="BT89" s="260">
        <f t="shared" si="94"/>
        <v>95.770467683493948</v>
      </c>
      <c r="BU89" s="260">
        <f t="shared" si="95"/>
        <v>107.88017134950682</v>
      </c>
      <c r="BV89" s="260">
        <f t="shared" si="96"/>
        <v>106.66994354552611</v>
      </c>
      <c r="BW89" s="260">
        <f t="shared" si="97"/>
        <v>136.84781482048092</v>
      </c>
      <c r="BX89" s="260">
        <f t="shared" si="98"/>
        <v>127.44140243264518</v>
      </c>
      <c r="BY89" s="260">
        <f t="shared" si="99"/>
        <v>136.26523473985407</v>
      </c>
      <c r="BZ89" s="260">
        <f t="shared" si="100"/>
        <v>124.97902607485707</v>
      </c>
      <c r="CA89" s="260">
        <f t="shared" si="101"/>
        <v>134.45131289453127</v>
      </c>
      <c r="CB89" s="260">
        <f t="shared" si="102"/>
        <v>119.48024352062536</v>
      </c>
    </row>
    <row r="90" spans="2:80" x14ac:dyDescent="0.2">
      <c r="AQ90" s="248">
        <f t="shared" si="76"/>
        <v>2018</v>
      </c>
      <c r="AR90" s="60">
        <f t="shared" si="77"/>
        <v>84</v>
      </c>
      <c r="AS90" s="61">
        <v>43435</v>
      </c>
      <c r="AT90" s="180">
        <f>+IFERROR(VLOOKUP($AS90,'Salario Nominal'!$C$7:$D$250,2,0),"")</f>
        <v>74.173745317488098</v>
      </c>
      <c r="AU90" s="50">
        <f>+IFERROR(VLOOKUP($AS90,IPC!$C$7:$D$250,2,0),"")</f>
        <v>75.83</v>
      </c>
      <c r="AV90" s="50">
        <f>+IFERROR(VLOOKUP($AS90,'IPP-Industria'!$C$7:$G$234,2,0),"")</f>
        <v>100.02</v>
      </c>
      <c r="AW90" s="50">
        <f>+IFERROR(VLOOKUP($AS90,'IPP-Minería'!$C$7:$G$234,2,0),"")</f>
        <v>98.48</v>
      </c>
      <c r="AX90" s="50">
        <f t="shared" si="78"/>
        <v>352.57355763157904</v>
      </c>
      <c r="AY90" s="50">
        <f>+VLOOKUP(AS90,'Paridad Diesel'!$C$7:$G$234,2,0)</f>
        <v>0.51698</v>
      </c>
      <c r="AZ90" s="51">
        <f>+VLOOKUP(AS90,'Tipo de Cambio Observado'!$C$7:$D$258,2,0)</f>
        <v>681.98684210526335</v>
      </c>
      <c r="BA90" s="54">
        <f t="shared" si="87"/>
        <v>143.26307077068486</v>
      </c>
      <c r="BB90" s="55">
        <f t="shared" si="88"/>
        <v>122.92105689739017</v>
      </c>
      <c r="BC90" s="55">
        <f t="shared" si="89"/>
        <v>99.532291770325415</v>
      </c>
      <c r="BD90" s="55">
        <f t="shared" si="90"/>
        <v>82.791088692728039</v>
      </c>
      <c r="BE90" s="55">
        <f t="shared" si="91"/>
        <v>84.761119648921095</v>
      </c>
      <c r="BF90" s="55">
        <f t="shared" si="92"/>
        <v>62.309268410268771</v>
      </c>
      <c r="BG90" s="56">
        <f t="shared" si="93"/>
        <v>136.03292385142527</v>
      </c>
      <c r="BH90" s="55">
        <f t="shared" si="79"/>
        <v>108.9006630398585</v>
      </c>
      <c r="BI90" s="55">
        <f t="shared" si="80"/>
        <v>105.23345258072673</v>
      </c>
      <c r="BJ90" s="55">
        <f t="shared" si="81"/>
        <v>138.60152727592771</v>
      </c>
      <c r="BK90" s="55">
        <f t="shared" si="82"/>
        <v>127.2439527177637</v>
      </c>
      <c r="BL90" s="55">
        <f t="shared" si="83"/>
        <v>138.03916595178595</v>
      </c>
      <c r="BM90" s="55">
        <f t="shared" si="84"/>
        <v>124.56037643019263</v>
      </c>
      <c r="BN90" s="55">
        <f t="shared" si="85"/>
        <v>136.1427495051388</v>
      </c>
      <c r="BO90" s="55">
        <f t="shared" si="86"/>
        <v>118.34018989030606</v>
      </c>
      <c r="BP90" s="72">
        <f t="shared" si="113"/>
        <v>141.74470615339797</v>
      </c>
      <c r="BQ90" s="260">
        <f t="shared" si="114"/>
        <v>122.63197708974981</v>
      </c>
      <c r="BR90" s="260">
        <f t="shared" si="115"/>
        <v>98.975022390287606</v>
      </c>
      <c r="BS90" s="260">
        <f t="shared" si="116"/>
        <v>81.412358133669599</v>
      </c>
      <c r="BT90" s="260">
        <f t="shared" si="94"/>
        <v>94.708431801330065</v>
      </c>
      <c r="BU90" s="260">
        <f t="shared" si="95"/>
        <v>107.81601500066597</v>
      </c>
      <c r="BV90" s="260">
        <f t="shared" si="96"/>
        <v>106.43443108656744</v>
      </c>
      <c r="BW90" s="260">
        <f t="shared" si="97"/>
        <v>137.35255850149363</v>
      </c>
      <c r="BX90" s="260">
        <f t="shared" si="98"/>
        <v>127.66853061659496</v>
      </c>
      <c r="BY90" s="260">
        <f t="shared" si="99"/>
        <v>136.75666084810851</v>
      </c>
      <c r="BZ90" s="260">
        <f t="shared" si="100"/>
        <v>125.14423347927193</v>
      </c>
      <c r="CA90" s="260">
        <f t="shared" si="101"/>
        <v>134.9058904638479</v>
      </c>
      <c r="CB90" s="260">
        <f t="shared" si="102"/>
        <v>119.50392595757056</v>
      </c>
    </row>
    <row r="91" spans="2:80" x14ac:dyDescent="0.2">
      <c r="AQ91" s="248">
        <f t="shared" si="76"/>
        <v>2019</v>
      </c>
      <c r="AR91" s="60">
        <f t="shared" si="77"/>
        <v>85</v>
      </c>
      <c r="AS91" s="61">
        <v>43466</v>
      </c>
      <c r="AT91" s="180">
        <f>+IFERROR(VLOOKUP($AS91,'Salario Nominal'!$C$7:$D$250,2,0),"")</f>
        <v>74.760915306087398</v>
      </c>
      <c r="AU91" s="50">
        <f>+IFERROR(VLOOKUP($AS91,IPC!$C$7:$D$250,2,0),"")</f>
        <v>75.91</v>
      </c>
      <c r="AV91" s="50">
        <f>+IFERROR(VLOOKUP($AS91,'IPP-Industria'!$C$7:$G$234,2,0),"")</f>
        <v>98.27</v>
      </c>
      <c r="AW91" s="50">
        <f>+IFERROR(VLOOKUP($AS91,'IPP-Minería'!$C$7:$G$234,2,0),"")</f>
        <v>95.3</v>
      </c>
      <c r="AX91" s="50">
        <f t="shared" si="78"/>
        <v>330.09471883636365</v>
      </c>
      <c r="AY91" s="50">
        <f>+VLOOKUP(AS91,'Paridad Diesel'!$C$7:$G$234,2,0)</f>
        <v>0.48754000000000003</v>
      </c>
      <c r="AZ91" s="51">
        <f>+VLOOKUP(AS91,'Tipo de Cambio Observado'!$C$7:$D$258,2,0)</f>
        <v>677.06181818181813</v>
      </c>
      <c r="BA91" s="54">
        <f t="shared" si="87"/>
        <v>144.39716175221832</v>
      </c>
      <c r="BB91" s="55">
        <f t="shared" si="88"/>
        <v>123.05073755876154</v>
      </c>
      <c r="BC91" s="55">
        <f t="shared" si="89"/>
        <v>97.79082495770723</v>
      </c>
      <c r="BD91" s="55">
        <f t="shared" si="90"/>
        <v>80.11769651113913</v>
      </c>
      <c r="BE91" s="55">
        <f t="shared" si="91"/>
        <v>79.357051466697868</v>
      </c>
      <c r="BF91" s="55">
        <f t="shared" si="92"/>
        <v>58.760997951066649</v>
      </c>
      <c r="BG91" s="56">
        <f t="shared" si="93"/>
        <v>135.05055093309107</v>
      </c>
      <c r="BH91" s="55">
        <f t="shared" si="79"/>
        <v>107.86439941742846</v>
      </c>
      <c r="BI91" s="55">
        <f t="shared" si="80"/>
        <v>103.44684923254363</v>
      </c>
      <c r="BJ91" s="55">
        <f t="shared" si="81"/>
        <v>139.50020763724478</v>
      </c>
      <c r="BK91" s="55">
        <f t="shared" si="82"/>
        <v>127.12313506137754</v>
      </c>
      <c r="BL91" s="55">
        <f t="shared" si="83"/>
        <v>138.88131775780295</v>
      </c>
      <c r="BM91" s="55">
        <f t="shared" si="84"/>
        <v>124.20566368354953</v>
      </c>
      <c r="BN91" s="55">
        <f t="shared" si="85"/>
        <v>136.86189070523022</v>
      </c>
      <c r="BO91" s="55">
        <f t="shared" si="86"/>
        <v>117.47334107999667</v>
      </c>
      <c r="BP91" s="72">
        <f t="shared" si="113"/>
        <v>142.40303819699318</v>
      </c>
      <c r="BQ91" s="260">
        <f t="shared" si="114"/>
        <v>122.81028799913544</v>
      </c>
      <c r="BR91" s="260">
        <f t="shared" si="115"/>
        <v>98.893753939032081</v>
      </c>
      <c r="BS91" s="260">
        <f t="shared" si="116"/>
        <v>81.304469665125396</v>
      </c>
      <c r="BT91" s="260">
        <f t="shared" si="94"/>
        <v>92.731016190239245</v>
      </c>
      <c r="BU91" s="260">
        <f t="shared" si="95"/>
        <v>107.96572973079816</v>
      </c>
      <c r="BV91" s="260">
        <f t="shared" si="96"/>
        <v>106.15941170078237</v>
      </c>
      <c r="BW91" s="260">
        <f t="shared" si="97"/>
        <v>137.90302885639301</v>
      </c>
      <c r="BX91" s="260">
        <f t="shared" si="98"/>
        <v>127.79480994148304</v>
      </c>
      <c r="BY91" s="260">
        <f t="shared" si="99"/>
        <v>137.30559898128342</v>
      </c>
      <c r="BZ91" s="260">
        <f t="shared" si="100"/>
        <v>125.20944862542096</v>
      </c>
      <c r="CA91" s="260">
        <f t="shared" si="101"/>
        <v>135.42206556405108</v>
      </c>
      <c r="CB91" s="260">
        <f t="shared" si="102"/>
        <v>119.39202370331172</v>
      </c>
    </row>
    <row r="92" spans="2:80" x14ac:dyDescent="0.2">
      <c r="AQ92" s="248">
        <f t="shared" si="76"/>
        <v>2019</v>
      </c>
      <c r="AR92" s="60">
        <f t="shared" si="77"/>
        <v>86</v>
      </c>
      <c r="AS92" s="61">
        <v>43497</v>
      </c>
      <c r="AT92" s="180">
        <f>+IFERROR(VLOOKUP($AS92,'Salario Nominal'!$C$7:$D$250,2,0),"")</f>
        <v>74.8679505883741</v>
      </c>
      <c r="AU92" s="50">
        <f>+IFERROR(VLOOKUP($AS92,IPC!$C$7:$D$250,2,0),"")</f>
        <v>75.95</v>
      </c>
      <c r="AV92" s="50">
        <f>+IFERROR(VLOOKUP($AS92,'IPP-Industria'!$C$7:$G$234,2,0),"")</f>
        <v>99</v>
      </c>
      <c r="AW92" s="50">
        <f>+IFERROR(VLOOKUP($AS92,'IPP-Minería'!$C$7:$G$234,2,0),"")</f>
        <v>97.34</v>
      </c>
      <c r="AX92" s="50">
        <f t="shared" si="78"/>
        <v>344.21858416000003</v>
      </c>
      <c r="AY92" s="50">
        <f>+VLOOKUP(AS92,'Paridad Diesel'!$C$7:$G$234,2,0)</f>
        <v>0.52448000000000006</v>
      </c>
      <c r="AZ92" s="51">
        <f>+VLOOKUP(AS92,'Tipo de Cambio Observado'!$C$7:$D$258,2,0)</f>
        <v>656.30449999999996</v>
      </c>
      <c r="BA92" s="54">
        <f t="shared" si="87"/>
        <v>144.60389532291191</v>
      </c>
      <c r="BB92" s="55">
        <f t="shared" si="88"/>
        <v>123.11557788944725</v>
      </c>
      <c r="BC92" s="55">
        <f t="shared" si="89"/>
        <v>98.517265399542254</v>
      </c>
      <c r="BD92" s="55">
        <f t="shared" si="90"/>
        <v>81.832702816309379</v>
      </c>
      <c r="BE92" s="55">
        <f t="shared" si="91"/>
        <v>82.752526290856281</v>
      </c>
      <c r="BF92" s="55">
        <f t="shared" si="92"/>
        <v>63.213209593829099</v>
      </c>
      <c r="BG92" s="56">
        <f t="shared" si="93"/>
        <v>130.91017972758436</v>
      </c>
      <c r="BH92" s="55">
        <f t="shared" si="79"/>
        <v>108.70621903974663</v>
      </c>
      <c r="BI92" s="55">
        <f t="shared" si="80"/>
        <v>104.72144697448378</v>
      </c>
      <c r="BJ92" s="55">
        <f t="shared" si="81"/>
        <v>139.68046028231709</v>
      </c>
      <c r="BK92" s="55">
        <f t="shared" si="82"/>
        <v>127.67659016895037</v>
      </c>
      <c r="BL92" s="55">
        <f t="shared" si="83"/>
        <v>139.09076339834957</v>
      </c>
      <c r="BM92" s="55">
        <f t="shared" si="84"/>
        <v>124.8485139480477</v>
      </c>
      <c r="BN92" s="55">
        <f t="shared" si="85"/>
        <v>137.09192793331982</v>
      </c>
      <c r="BO92" s="55">
        <f t="shared" si="86"/>
        <v>118.28370710524432</v>
      </c>
      <c r="BP92" s="72">
        <f t="shared" si="113"/>
        <v>143.08379752557912</v>
      </c>
      <c r="BQ92" s="260">
        <f t="shared" si="114"/>
        <v>122.96428378451397</v>
      </c>
      <c r="BR92" s="260">
        <f t="shared" si="115"/>
        <v>99.169071549407917</v>
      </c>
      <c r="BS92" s="260">
        <f t="shared" si="116"/>
        <v>81.925178646490124</v>
      </c>
      <c r="BT92" s="260">
        <f t="shared" si="94"/>
        <v>91.271480569348839</v>
      </c>
      <c r="BU92" s="260">
        <f t="shared" si="95"/>
        <v>108.46233892178309</v>
      </c>
      <c r="BV92" s="260">
        <f t="shared" si="96"/>
        <v>106.22649871520308</v>
      </c>
      <c r="BW92" s="260">
        <f t="shared" si="97"/>
        <v>138.46839560582956</v>
      </c>
      <c r="BX92" s="260">
        <f t="shared" si="98"/>
        <v>127.98997335055479</v>
      </c>
      <c r="BY92" s="260">
        <f t="shared" si="99"/>
        <v>137.88559340641362</v>
      </c>
      <c r="BZ92" s="260">
        <f t="shared" si="100"/>
        <v>125.37631972955489</v>
      </c>
      <c r="CA92" s="260">
        <f t="shared" si="101"/>
        <v>135.98276250716921</v>
      </c>
      <c r="CB92" s="260">
        <f t="shared" si="102"/>
        <v>119.42606145845109</v>
      </c>
    </row>
    <row r="93" spans="2:80" x14ac:dyDescent="0.2">
      <c r="AQ93" s="248">
        <f t="shared" si="76"/>
        <v>2019</v>
      </c>
      <c r="AR93" s="60">
        <f t="shared" si="77"/>
        <v>87</v>
      </c>
      <c r="AS93" s="61">
        <v>43525</v>
      </c>
      <c r="AT93" s="180">
        <f>+IFERROR(VLOOKUP($AS93,'Salario Nominal'!$C$7:$D$250,2,0),"")</f>
        <v>75.541376822521897</v>
      </c>
      <c r="AU93" s="50">
        <f>+IFERROR(VLOOKUP($AS93,IPC!$C$7:$D$250,2,0),"")</f>
        <v>76.31</v>
      </c>
      <c r="AV93" s="50">
        <f>+IFERROR(VLOOKUP($AS93,'IPP-Industria'!$C$7:$G$234,2,0),"")</f>
        <v>101.05</v>
      </c>
      <c r="AW93" s="50">
        <f>+IFERROR(VLOOKUP($AS93,'IPP-Minería'!$C$7:$G$234,2,0),"")</f>
        <v>101.17</v>
      </c>
      <c r="AX93" s="50">
        <f t="shared" si="78"/>
        <v>363.46418392857146</v>
      </c>
      <c r="AY93" s="50">
        <f>+VLOOKUP(AS93,'Paridad Diesel'!$C$7:$G$234,2,0)</f>
        <v>0.54437000000000002</v>
      </c>
      <c r="AZ93" s="51">
        <f>+VLOOKUP(AS93,'Tipo de Cambio Observado'!$C$7:$D$258,2,0)</f>
        <v>667.67857142857144</v>
      </c>
      <c r="BA93" s="54">
        <f t="shared" si="87"/>
        <v>145.90458615129867</v>
      </c>
      <c r="BB93" s="55">
        <f t="shared" si="88"/>
        <v>123.69914086561842</v>
      </c>
      <c r="BC93" s="55">
        <f t="shared" si="89"/>
        <v>100.55726938003782</v>
      </c>
      <c r="BD93" s="55">
        <f t="shared" si="90"/>
        <v>85.052543085329972</v>
      </c>
      <c r="BE93" s="55">
        <f t="shared" si="91"/>
        <v>87.379301468374649</v>
      </c>
      <c r="BF93" s="55">
        <f t="shared" si="92"/>
        <v>65.61046161263107</v>
      </c>
      <c r="BG93" s="56">
        <f t="shared" si="93"/>
        <v>133.17891586294331</v>
      </c>
      <c r="BH93" s="55">
        <f t="shared" si="79"/>
        <v>110.78408014321043</v>
      </c>
      <c r="BI93" s="55">
        <f t="shared" si="80"/>
        <v>107.13280317355972</v>
      </c>
      <c r="BJ93" s="55">
        <f t="shared" si="81"/>
        <v>140.83350636369096</v>
      </c>
      <c r="BK93" s="55">
        <f t="shared" si="82"/>
        <v>129.11011598207182</v>
      </c>
      <c r="BL93" s="55">
        <f t="shared" si="83"/>
        <v>140.31557143340544</v>
      </c>
      <c r="BM93" s="55">
        <f t="shared" si="84"/>
        <v>126.4214651599419</v>
      </c>
      <c r="BN93" s="55">
        <f t="shared" si="85"/>
        <v>138.34341516326737</v>
      </c>
      <c r="BO93" s="55">
        <f t="shared" si="86"/>
        <v>120.03129817435178</v>
      </c>
      <c r="BP93" s="72">
        <f t="shared" si="113"/>
        <v>143.7557266407407</v>
      </c>
      <c r="BQ93" s="260">
        <f t="shared" si="114"/>
        <v>123.14799805479009</v>
      </c>
      <c r="BR93" s="260">
        <f t="shared" si="115"/>
        <v>99.389657345672887</v>
      </c>
      <c r="BS93" s="260">
        <f t="shared" si="116"/>
        <v>82.592125542945212</v>
      </c>
      <c r="BT93" s="260">
        <f t="shared" si="94"/>
        <v>89.495048461281456</v>
      </c>
      <c r="BU93" s="260">
        <f t="shared" si="95"/>
        <v>108.95959593233276</v>
      </c>
      <c r="BV93" s="260">
        <f t="shared" si="96"/>
        <v>106.23905585275298</v>
      </c>
      <c r="BW93" s="260">
        <f t="shared" si="97"/>
        <v>139.03282360179998</v>
      </c>
      <c r="BX93" s="260">
        <f t="shared" si="98"/>
        <v>128.15292939759186</v>
      </c>
      <c r="BY93" s="260">
        <f t="shared" si="99"/>
        <v>138.4605442112792</v>
      </c>
      <c r="BZ93" s="260">
        <f t="shared" si="100"/>
        <v>125.50122166298331</v>
      </c>
      <c r="CA93" s="260">
        <f t="shared" si="101"/>
        <v>136.53672909547029</v>
      </c>
      <c r="CB93" s="260">
        <f t="shared" si="102"/>
        <v>119.40291341932873</v>
      </c>
    </row>
    <row r="94" spans="2:80" x14ac:dyDescent="0.2">
      <c r="AQ94" s="248">
        <f t="shared" si="76"/>
        <v>2019</v>
      </c>
      <c r="AR94" s="60">
        <f t="shared" si="77"/>
        <v>88</v>
      </c>
      <c r="AS94" s="61">
        <v>43556</v>
      </c>
      <c r="AT94" s="180">
        <f>+IFERROR(VLOOKUP($AS94,'Salario Nominal'!$C$7:$D$250,2,0),"")</f>
        <v>76.011123707588297</v>
      </c>
      <c r="AU94" s="50">
        <f>+IFERROR(VLOOKUP($AS94,IPC!$C$7:$D$250,2,0),"")</f>
        <v>76.510000000000005</v>
      </c>
      <c r="AV94" s="50">
        <f>+IFERROR(VLOOKUP($AS94,'IPP-Industria'!$C$7:$G$234,2,0),"")</f>
        <v>100.93</v>
      </c>
      <c r="AW94" s="50">
        <f>+IFERROR(VLOOKUP($AS94,'IPP-Minería'!$C$7:$G$234,2,0),"")</f>
        <v>100.8</v>
      </c>
      <c r="AX94" s="50">
        <f t="shared" si="78"/>
        <v>369.8658782</v>
      </c>
      <c r="AY94" s="50">
        <f>+VLOOKUP(AS94,'Paridad Diesel'!$C$7:$G$234,2,0)</f>
        <v>0.55419000000000007</v>
      </c>
      <c r="AZ94" s="51">
        <f>+VLOOKUP(AS94,'Tipo de Cambio Observado'!$C$7:$D$258,2,0)</f>
        <v>667.39904761904756</v>
      </c>
      <c r="BA94" s="54">
        <f t="shared" si="87"/>
        <v>146.81187997813078</v>
      </c>
      <c r="BB94" s="55">
        <f t="shared" si="88"/>
        <v>124.02334251904685</v>
      </c>
      <c r="BC94" s="55">
        <f t="shared" si="89"/>
        <v>100.43785451288687</v>
      </c>
      <c r="BD94" s="55">
        <f t="shared" si="90"/>
        <v>84.741488020176533</v>
      </c>
      <c r="BE94" s="55">
        <f t="shared" si="91"/>
        <v>88.918313008949042</v>
      </c>
      <c r="BF94" s="55">
        <f t="shared" si="92"/>
        <v>66.794021935639392</v>
      </c>
      <c r="BG94" s="56">
        <f t="shared" si="93"/>
        <v>133.12316047479206</v>
      </c>
      <c r="BH94" s="55">
        <f t="shared" si="79"/>
        <v>110.94169542183029</v>
      </c>
      <c r="BI94" s="55">
        <f t="shared" si="80"/>
        <v>107.5746334500938</v>
      </c>
      <c r="BJ94" s="55">
        <f t="shared" si="81"/>
        <v>141.60883939953251</v>
      </c>
      <c r="BK94" s="55">
        <f t="shared" si="82"/>
        <v>129.84939132202862</v>
      </c>
      <c r="BL94" s="55">
        <f t="shared" si="83"/>
        <v>141.08389167599549</v>
      </c>
      <c r="BM94" s="55">
        <f t="shared" si="84"/>
        <v>127.13235497024004</v>
      </c>
      <c r="BN94" s="55">
        <f t="shared" si="85"/>
        <v>139.06667632627827</v>
      </c>
      <c r="BO94" s="55">
        <f t="shared" si="86"/>
        <v>120.67669629894547</v>
      </c>
      <c r="BP94" s="72">
        <f t="shared" si="113"/>
        <v>144.59134151813444</v>
      </c>
      <c r="BQ94" s="260">
        <f t="shared" si="114"/>
        <v>123.3100988815043</v>
      </c>
      <c r="BR94" s="260">
        <f t="shared" si="115"/>
        <v>99.447706239426836</v>
      </c>
      <c r="BS94" s="260">
        <f t="shared" si="116"/>
        <v>82.872355331371722</v>
      </c>
      <c r="BT94" s="260">
        <f t="shared" si="94"/>
        <v>87.068096709738271</v>
      </c>
      <c r="BU94" s="260">
        <f t="shared" si="95"/>
        <v>109.32767968897529</v>
      </c>
      <c r="BV94" s="260">
        <f t="shared" si="96"/>
        <v>106.02393512827724</v>
      </c>
      <c r="BW94" s="260">
        <f t="shared" si="97"/>
        <v>139.71900229679872</v>
      </c>
      <c r="BX94" s="260">
        <f t="shared" si="98"/>
        <v>128.29919742625671</v>
      </c>
      <c r="BY94" s="260">
        <f t="shared" si="99"/>
        <v>139.15501923449386</v>
      </c>
      <c r="BZ94" s="260">
        <f t="shared" si="100"/>
        <v>125.58595328632187</v>
      </c>
      <c r="CA94" s="260">
        <f t="shared" si="101"/>
        <v>137.19590284470627</v>
      </c>
      <c r="CB94" s="260">
        <f t="shared" si="102"/>
        <v>119.27662928490189</v>
      </c>
    </row>
    <row r="95" spans="2:80" x14ac:dyDescent="0.2">
      <c r="AQ95" s="248">
        <f t="shared" si="76"/>
        <v>2019</v>
      </c>
      <c r="AR95" s="60">
        <f t="shared" si="77"/>
        <v>89</v>
      </c>
      <c r="AS95" s="61">
        <v>43586</v>
      </c>
      <c r="AT95" s="180">
        <f>+IFERROR(VLOOKUP($AS95,'Salario Nominal'!$C$7:$D$250,2,0),"")</f>
        <v>75.951131068841093</v>
      </c>
      <c r="AU95" s="50">
        <f>+IFERROR(VLOOKUP($AS95,IPC!$C$7:$D$250,2,0),"")</f>
        <v>76.97</v>
      </c>
      <c r="AV95" s="50">
        <f>+IFERROR(VLOOKUP($AS95,'IPP-Industria'!$C$7:$G$234,2,0),"")</f>
        <v>100.92</v>
      </c>
      <c r="AW95" s="50">
        <f>+IFERROR(VLOOKUP($AS95,'IPP-Minería'!$C$7:$G$234,2,0),"")</f>
        <v>97.74</v>
      </c>
      <c r="AX95" s="50">
        <f t="shared" si="78"/>
        <v>384.85791866666659</v>
      </c>
      <c r="AY95" s="50">
        <f>+VLOOKUP(AS95,'Paridad Diesel'!$C$7:$G$234,2,0)</f>
        <v>0.55614999999999992</v>
      </c>
      <c r="AZ95" s="51">
        <f>+VLOOKUP(AS95,'Tipo de Cambio Observado'!$C$7:$D$258,2,0)</f>
        <v>692.00380952380954</v>
      </c>
      <c r="BA95" s="54">
        <f t="shared" si="87"/>
        <v>146.69600704204305</v>
      </c>
      <c r="BB95" s="55">
        <f t="shared" si="88"/>
        <v>124.76900632193224</v>
      </c>
      <c r="BC95" s="55">
        <f t="shared" si="89"/>
        <v>100.42790327395761</v>
      </c>
      <c r="BD95" s="55">
        <f t="shared" si="90"/>
        <v>82.168978562421174</v>
      </c>
      <c r="BE95" s="55">
        <f t="shared" si="91"/>
        <v>92.522503136855477</v>
      </c>
      <c r="BF95" s="55">
        <f t="shared" si="92"/>
        <v>67.030251898276475</v>
      </c>
      <c r="BG95" s="56">
        <f t="shared" si="93"/>
        <v>138.03096440285717</v>
      </c>
      <c r="BH95" s="55">
        <f t="shared" si="79"/>
        <v>110.11731383854234</v>
      </c>
      <c r="BI95" s="55">
        <f t="shared" si="80"/>
        <v>107.76701293140837</v>
      </c>
      <c r="BJ95" s="55">
        <f t="shared" si="81"/>
        <v>141.67761705018873</v>
      </c>
      <c r="BK95" s="55">
        <f t="shared" si="82"/>
        <v>130.54947149043855</v>
      </c>
      <c r="BL95" s="55">
        <f t="shared" si="83"/>
        <v>141.10637273136754</v>
      </c>
      <c r="BM95" s="55">
        <f t="shared" si="84"/>
        <v>127.84342860605739</v>
      </c>
      <c r="BN95" s="55">
        <f t="shared" si="85"/>
        <v>139.09787064171422</v>
      </c>
      <c r="BO95" s="55">
        <f t="shared" si="86"/>
        <v>121.57258861517566</v>
      </c>
      <c r="BP95" s="72">
        <f t="shared" si="113"/>
        <v>145.27943350288126</v>
      </c>
      <c r="BQ95" s="260">
        <f t="shared" si="114"/>
        <v>123.59647700869941</v>
      </c>
      <c r="BR95" s="260">
        <f t="shared" si="115"/>
        <v>99.54390154907621</v>
      </c>
      <c r="BS95" s="260">
        <f t="shared" si="116"/>
        <v>82.784082948017371</v>
      </c>
      <c r="BT95" s="260">
        <f t="shared" si="94"/>
        <v>85.948469170109078</v>
      </c>
      <c r="BU95" s="260">
        <f t="shared" si="95"/>
        <v>109.55239515010278</v>
      </c>
      <c r="BV95" s="260">
        <f t="shared" si="96"/>
        <v>105.97936639046934</v>
      </c>
      <c r="BW95" s="260">
        <f t="shared" si="97"/>
        <v>140.31702633481694</v>
      </c>
      <c r="BX95" s="260">
        <f t="shared" si="98"/>
        <v>128.5921094571051</v>
      </c>
      <c r="BY95" s="260">
        <f t="shared" si="99"/>
        <v>139.75284715811782</v>
      </c>
      <c r="BZ95" s="260">
        <f t="shared" si="100"/>
        <v>125.8353004663382</v>
      </c>
      <c r="CA95" s="260">
        <f t="shared" si="101"/>
        <v>137.76742171249145</v>
      </c>
      <c r="CB95" s="260">
        <f t="shared" si="102"/>
        <v>119.39630352733666</v>
      </c>
    </row>
    <row r="96" spans="2:80" x14ac:dyDescent="0.2">
      <c r="AQ96" s="248">
        <f t="shared" si="76"/>
        <v>2019</v>
      </c>
      <c r="AR96" s="60">
        <f t="shared" si="77"/>
        <v>90</v>
      </c>
      <c r="AS96" s="61">
        <v>43617</v>
      </c>
      <c r="AT96" s="180">
        <f>+IFERROR(VLOOKUP($AS96,'Salario Nominal'!$C$7:$D$250,2,0),"")</f>
        <v>75.873624735839698</v>
      </c>
      <c r="AU96" s="50">
        <f>+IFERROR(VLOOKUP($AS96,IPC!$C$7:$D$250,2,0),"")</f>
        <v>77.010000000000005</v>
      </c>
      <c r="AV96" s="50">
        <f>+IFERROR(VLOOKUP($AS96,'IPP-Industria'!$C$7:$G$234,2,0),"")</f>
        <v>99.97</v>
      </c>
      <c r="AW96" s="50">
        <f>+IFERROR(VLOOKUP($AS96,'IPP-Minería'!$C$7:$G$234,2,0),"")</f>
        <v>96.16</v>
      </c>
      <c r="AX96" s="50">
        <f t="shared" si="78"/>
        <v>363.03003869999998</v>
      </c>
      <c r="AY96" s="50">
        <f>+VLOOKUP(AS96,'Paridad Diesel'!$C$7:$G$234,2,0)</f>
        <v>0.52429999999999999</v>
      </c>
      <c r="AZ96" s="51">
        <f>+VLOOKUP(AS96,'Tipo de Cambio Observado'!$C$7:$D$258,2,0)</f>
        <v>692.40899999999999</v>
      </c>
      <c r="BA96" s="54">
        <f t="shared" si="87"/>
        <v>146.54630723623677</v>
      </c>
      <c r="BB96" s="55">
        <f t="shared" si="88"/>
        <v>124.83384665261794</v>
      </c>
      <c r="BC96" s="55">
        <f t="shared" si="89"/>
        <v>99.482535575679179</v>
      </c>
      <c r="BD96" s="55">
        <f t="shared" si="90"/>
        <v>80.84068936527953</v>
      </c>
      <c r="BE96" s="55">
        <f t="shared" si="91"/>
        <v>87.274929955345854</v>
      </c>
      <c r="BF96" s="55">
        <f t="shared" si="92"/>
        <v>63.191515005423646</v>
      </c>
      <c r="BG96" s="56">
        <f t="shared" si="93"/>
        <v>138.1117859697701</v>
      </c>
      <c r="BH96" s="55">
        <f t="shared" si="79"/>
        <v>109.3734592814065</v>
      </c>
      <c r="BI96" s="55">
        <f t="shared" si="80"/>
        <v>106.2290519012096</v>
      </c>
      <c r="BJ96" s="55">
        <f t="shared" si="81"/>
        <v>141.56788365052114</v>
      </c>
      <c r="BK96" s="55">
        <f t="shared" si="82"/>
        <v>129.84083419572801</v>
      </c>
      <c r="BL96" s="55">
        <f t="shared" si="83"/>
        <v>140.95210331540326</v>
      </c>
      <c r="BM96" s="55">
        <f t="shared" si="84"/>
        <v>126.99500486088388</v>
      </c>
      <c r="BN96" s="55">
        <f t="shared" si="85"/>
        <v>138.91206195504384</v>
      </c>
      <c r="BO96" s="55">
        <f t="shared" si="86"/>
        <v>120.4586602617392</v>
      </c>
      <c r="BP96" s="72">
        <f t="shared" si="113"/>
        <v>145.82663958047326</v>
      </c>
      <c r="BQ96" s="260">
        <f t="shared" si="114"/>
        <v>123.91527530123737</v>
      </c>
      <c r="BR96" s="260">
        <f t="shared" si="115"/>
        <v>99.535608849968483</v>
      </c>
      <c r="BS96" s="260">
        <f t="shared" si="116"/>
        <v>82.45901639344261</v>
      </c>
      <c r="BT96" s="260">
        <f t="shared" si="94"/>
        <v>86.367437554513188</v>
      </c>
      <c r="BU96" s="260">
        <f t="shared" si="95"/>
        <v>109.63119452369411</v>
      </c>
      <c r="BV96" s="260">
        <f t="shared" si="96"/>
        <v>106.14529961054983</v>
      </c>
      <c r="BW96" s="260">
        <f t="shared" si="97"/>
        <v>140.81141906391585</v>
      </c>
      <c r="BX96" s="260">
        <f t="shared" si="98"/>
        <v>129.02492303676581</v>
      </c>
      <c r="BY96" s="260">
        <f t="shared" si="99"/>
        <v>140.23833671872072</v>
      </c>
      <c r="BZ96" s="260">
        <f t="shared" si="100"/>
        <v>126.24107187145341</v>
      </c>
      <c r="CA96" s="260">
        <f t="shared" si="101"/>
        <v>138.22897378747561</v>
      </c>
      <c r="CB96" s="260">
        <f t="shared" si="102"/>
        <v>119.74938192257549</v>
      </c>
    </row>
    <row r="97" spans="43:80" x14ac:dyDescent="0.2">
      <c r="AQ97" s="248">
        <f t="shared" si="76"/>
        <v>2019</v>
      </c>
      <c r="AR97" s="60">
        <f t="shared" si="77"/>
        <v>91</v>
      </c>
      <c r="AS97" s="61">
        <v>43647</v>
      </c>
      <c r="AT97" s="180">
        <f>+IFERROR(VLOOKUP($AS97,'Salario Nominal'!$C$7:$D$250,2,0),"")</f>
        <v>76.377539963254904</v>
      </c>
      <c r="AU97" s="50">
        <f>+IFERROR(VLOOKUP($AS97,IPC!$C$7:$D$250,2,0),"")</f>
        <v>77.180000000000007</v>
      </c>
      <c r="AV97" s="50">
        <f>+IFERROR(VLOOKUP($AS97,'IPP-Industria'!$C$7:$G$234,2,0),"")</f>
        <v>100.05</v>
      </c>
      <c r="AW97" s="50">
        <f>+IFERROR(VLOOKUP($AS97,'IPP-Minería'!$C$7:$G$234,2,0),"")</f>
        <v>97.04</v>
      </c>
      <c r="AX97" s="50">
        <f t="shared" si="78"/>
        <v>359.52264419999995</v>
      </c>
      <c r="AY97" s="50">
        <f>+VLOOKUP(AS97,'Paridad Diesel'!$C$7:$G$234,2,0)</f>
        <v>0.52403999999999995</v>
      </c>
      <c r="AZ97" s="51">
        <f>+VLOOKUP(AS97,'Tipo de Cambio Observado'!$C$7:$D$258,2,0)</f>
        <v>686.0595454545454</v>
      </c>
      <c r="BA97" s="54">
        <f t="shared" si="87"/>
        <v>147.51959559559629</v>
      </c>
      <c r="BB97" s="55">
        <f t="shared" si="88"/>
        <v>125.10941805803211</v>
      </c>
      <c r="BC97" s="55">
        <f t="shared" si="89"/>
        <v>99.562145487113156</v>
      </c>
      <c r="BD97" s="55">
        <f t="shared" si="90"/>
        <v>81.580496006725525</v>
      </c>
      <c r="BE97" s="55">
        <f t="shared" si="91"/>
        <v>86.431728080345565</v>
      </c>
      <c r="BF97" s="55">
        <f t="shared" si="92"/>
        <v>63.160178377726886</v>
      </c>
      <c r="BG97" s="56">
        <f t="shared" si="93"/>
        <v>136.84528812354537</v>
      </c>
      <c r="BH97" s="55">
        <f t="shared" si="79"/>
        <v>109.95238946741351</v>
      </c>
      <c r="BI97" s="55">
        <f t="shared" si="80"/>
        <v>106.49882941005316</v>
      </c>
      <c r="BJ97" s="55">
        <f t="shared" si="81"/>
        <v>142.38572060922576</v>
      </c>
      <c r="BK97" s="55">
        <f t="shared" si="82"/>
        <v>130.29468360963523</v>
      </c>
      <c r="BL97" s="55">
        <f t="shared" si="83"/>
        <v>141.77499446129423</v>
      </c>
      <c r="BM97" s="55">
        <f t="shared" si="84"/>
        <v>127.40130938920598</v>
      </c>
      <c r="BN97" s="55">
        <f t="shared" si="85"/>
        <v>139.69476771872138</v>
      </c>
      <c r="BO97" s="55">
        <f t="shared" si="86"/>
        <v>120.70472464017247</v>
      </c>
      <c r="BP97" s="72">
        <f t="shared" si="113"/>
        <v>146.34704522103627</v>
      </c>
      <c r="BQ97" s="260">
        <f t="shared" si="114"/>
        <v>124.25838871778247</v>
      </c>
      <c r="BR97" s="260">
        <f t="shared" si="115"/>
        <v>99.830828938202828</v>
      </c>
      <c r="BS97" s="260">
        <f t="shared" si="116"/>
        <v>82.702816309373688</v>
      </c>
      <c r="BT97" s="260">
        <f t="shared" si="94"/>
        <v>87.546550323454468</v>
      </c>
      <c r="BU97" s="260">
        <f t="shared" si="95"/>
        <v>109.97919286535826</v>
      </c>
      <c r="BV97" s="260">
        <f t="shared" si="96"/>
        <v>106.65396297346808</v>
      </c>
      <c r="BW97" s="260">
        <f t="shared" si="97"/>
        <v>141.29233789257935</v>
      </c>
      <c r="BX97" s="260">
        <f t="shared" si="98"/>
        <v>129.55351446147543</v>
      </c>
      <c r="BY97" s="260">
        <f t="shared" si="99"/>
        <v>140.72061616930259</v>
      </c>
      <c r="BZ97" s="260">
        <f t="shared" si="100"/>
        <v>126.77367948906281</v>
      </c>
      <c r="CA97" s="260">
        <f t="shared" si="101"/>
        <v>138.70111995639081</v>
      </c>
      <c r="CB97" s="260">
        <f t="shared" si="102"/>
        <v>120.28794584927148</v>
      </c>
    </row>
    <row r="98" spans="43:80" x14ac:dyDescent="0.2">
      <c r="AQ98" s="248">
        <f t="shared" si="76"/>
        <v>2019</v>
      </c>
      <c r="AR98" s="60">
        <f t="shared" si="77"/>
        <v>92</v>
      </c>
      <c r="AS98" s="61">
        <v>43678</v>
      </c>
      <c r="AT98" s="180">
        <f>+IFERROR(VLOOKUP($AS98,'Salario Nominal'!$C$7:$D$250,2,0),"")</f>
        <v>76.539143203042599</v>
      </c>
      <c r="AU98" s="50">
        <f>+IFERROR(VLOOKUP($AS98,IPC!$C$7:$D$250,2,0),"")</f>
        <v>77.319999999999993</v>
      </c>
      <c r="AV98" s="50">
        <f>+IFERROR(VLOOKUP($AS98,'IPP-Industria'!$C$7:$G$234,2,0),"")</f>
        <v>99.32</v>
      </c>
      <c r="AW98" s="50">
        <f>+IFERROR(VLOOKUP($AS98,'IPP-Minería'!$C$7:$G$234,2,0),"")</f>
        <v>96.92</v>
      </c>
      <c r="AX98" s="50">
        <f t="shared" si="78"/>
        <v>361.19098293333332</v>
      </c>
      <c r="AY98" s="50">
        <f>+VLOOKUP(AS98,'Paridad Diesel'!$C$7:$G$234,2,0)</f>
        <v>0.50607999999999997</v>
      </c>
      <c r="AZ98" s="51">
        <f>+VLOOKUP(AS98,'Tipo de Cambio Observado'!$C$7:$D$258,2,0)</f>
        <v>713.70333333333338</v>
      </c>
      <c r="BA98" s="54">
        <f t="shared" si="87"/>
        <v>147.8317245878614</v>
      </c>
      <c r="BB98" s="55">
        <f t="shared" si="88"/>
        <v>125.336359215432</v>
      </c>
      <c r="BC98" s="55">
        <f t="shared" si="89"/>
        <v>98.835705045278132</v>
      </c>
      <c r="BD98" s="55">
        <f t="shared" si="90"/>
        <v>81.479613282891975</v>
      </c>
      <c r="BE98" s="55">
        <f t="shared" si="91"/>
        <v>86.832808240584811</v>
      </c>
      <c r="BF98" s="55">
        <f t="shared" si="92"/>
        <v>60.995540556827763</v>
      </c>
      <c r="BG98" s="56">
        <f t="shared" si="93"/>
        <v>142.35927323192624</v>
      </c>
      <c r="BH98" s="55">
        <f t="shared" si="79"/>
        <v>109.82988761830265</v>
      </c>
      <c r="BI98" s="55">
        <f t="shared" si="80"/>
        <v>106.54886084217875</v>
      </c>
      <c r="BJ98" s="55">
        <f t="shared" si="81"/>
        <v>142.67206842156307</v>
      </c>
      <c r="BK98" s="55">
        <f t="shared" si="82"/>
        <v>130.57272507470478</v>
      </c>
      <c r="BL98" s="55">
        <f t="shared" si="83"/>
        <v>142.02463930571346</v>
      </c>
      <c r="BM98" s="55">
        <f t="shared" si="84"/>
        <v>127.61390484541157</v>
      </c>
      <c r="BN98" s="55">
        <f t="shared" si="85"/>
        <v>139.90139253671799</v>
      </c>
      <c r="BO98" s="55">
        <f t="shared" si="86"/>
        <v>120.84134673121042</v>
      </c>
      <c r="BP98" s="72">
        <f t="shared" si="113"/>
        <v>146.88501676519448</v>
      </c>
      <c r="BQ98" s="260">
        <f t="shared" si="114"/>
        <v>124.62851893877992</v>
      </c>
      <c r="BR98" s="260">
        <f t="shared" si="115"/>
        <v>99.883902212492146</v>
      </c>
      <c r="BS98" s="260">
        <f t="shared" si="116"/>
        <v>82.643968053804116</v>
      </c>
      <c r="BT98" s="260">
        <f t="shared" si="94"/>
        <v>88.226597315075892</v>
      </c>
      <c r="BU98" s="260">
        <f t="shared" si="95"/>
        <v>110.16647096178428</v>
      </c>
      <c r="BV98" s="260">
        <f t="shared" si="96"/>
        <v>106.95853195141724</v>
      </c>
      <c r="BW98" s="260">
        <f t="shared" si="97"/>
        <v>141.79093924912033</v>
      </c>
      <c r="BX98" s="260">
        <f t="shared" si="98"/>
        <v>130.03620361243449</v>
      </c>
      <c r="BY98" s="260">
        <f t="shared" si="99"/>
        <v>141.20959548719657</v>
      </c>
      <c r="BZ98" s="260">
        <f t="shared" si="100"/>
        <v>127.2345779719568</v>
      </c>
      <c r="CA98" s="260">
        <f t="shared" si="101"/>
        <v>139.16936405695719</v>
      </c>
      <c r="CB98" s="260">
        <f t="shared" si="102"/>
        <v>120.71421912026581</v>
      </c>
    </row>
    <row r="99" spans="43:80" x14ac:dyDescent="0.2">
      <c r="AQ99" s="248">
        <f t="shared" si="76"/>
        <v>2019</v>
      </c>
      <c r="AR99" s="60">
        <f t="shared" si="77"/>
        <v>93</v>
      </c>
      <c r="AS99" s="61">
        <v>43709</v>
      </c>
      <c r="AT99" s="180">
        <f>+IFERROR(VLOOKUP($AS99,'Salario Nominal'!$C$7:$D$250,2,0),"")</f>
        <v>76.694637537685693</v>
      </c>
      <c r="AU99" s="50">
        <f>+IFERROR(VLOOKUP($AS99,IPC!$C$7:$D$250,2,0),"")</f>
        <v>77.33</v>
      </c>
      <c r="AV99" s="50">
        <f>+IFERROR(VLOOKUP($AS99,'IPP-Industria'!$C$7:$G$234,2,0),"")</f>
        <v>99.99</v>
      </c>
      <c r="AW99" s="50">
        <f>+IFERROR(VLOOKUP($AS99,'IPP-Minería'!$C$7:$G$234,2,0),"")</f>
        <v>98.26</v>
      </c>
      <c r="AX99" s="50">
        <f t="shared" si="78"/>
        <v>369.26493337777777</v>
      </c>
      <c r="AY99" s="50">
        <f>+VLOOKUP(AS99,'Paridad Diesel'!$C$7:$G$234,2,0)</f>
        <v>0.51397999999999999</v>
      </c>
      <c r="AZ99" s="51">
        <f>+VLOOKUP(AS99,'Tipo de Cambio Observado'!$C$7:$D$258,2,0)</f>
        <v>718.4422222222222</v>
      </c>
      <c r="BA99" s="54">
        <f t="shared" si="87"/>
        <v>148.13205451960562</v>
      </c>
      <c r="BB99" s="55">
        <f t="shared" si="88"/>
        <v>125.35256929810342</v>
      </c>
      <c r="BC99" s="55">
        <f t="shared" si="89"/>
        <v>99.502438053537674</v>
      </c>
      <c r="BD99" s="55">
        <f t="shared" si="90"/>
        <v>82.606137032366547</v>
      </c>
      <c r="BE99" s="55">
        <f t="shared" si="91"/>
        <v>88.773841720968889</v>
      </c>
      <c r="BF99" s="55">
        <f t="shared" si="92"/>
        <v>61.947691936844642</v>
      </c>
      <c r="BG99" s="56">
        <f t="shared" si="93"/>
        <v>143.30451861140099</v>
      </c>
      <c r="BH99" s="55">
        <f t="shared" si="79"/>
        <v>110.48054787293471</v>
      </c>
      <c r="BI99" s="55">
        <f t="shared" si="80"/>
        <v>107.38126809801764</v>
      </c>
      <c r="BJ99" s="55">
        <f t="shared" si="81"/>
        <v>142.91444057412949</v>
      </c>
      <c r="BK99" s="55">
        <f t="shared" si="82"/>
        <v>130.96683999889638</v>
      </c>
      <c r="BL99" s="55">
        <f t="shared" si="83"/>
        <v>142.29839388243857</v>
      </c>
      <c r="BM99" s="55">
        <f t="shared" si="84"/>
        <v>128.07292756071155</v>
      </c>
      <c r="BN99" s="55">
        <f t="shared" si="85"/>
        <v>140.18873088427998</v>
      </c>
      <c r="BO99" s="55">
        <f t="shared" si="86"/>
        <v>121.38845468212878</v>
      </c>
      <c r="BP99" s="72">
        <f t="shared" si="113"/>
        <v>147.25626149324566</v>
      </c>
      <c r="BQ99" s="260">
        <f t="shared" si="114"/>
        <v>124.9040903441941</v>
      </c>
      <c r="BR99" s="260">
        <f t="shared" si="115"/>
        <v>99.708096991408794</v>
      </c>
      <c r="BS99" s="260">
        <f t="shared" si="116"/>
        <v>82.23623371164355</v>
      </c>
      <c r="BT99" s="260">
        <f t="shared" si="94"/>
        <v>88.459020690508282</v>
      </c>
      <c r="BU99" s="260">
        <f t="shared" si="95"/>
        <v>110.11588225007166</v>
      </c>
      <c r="BV99" s="260">
        <f t="shared" si="96"/>
        <v>106.99994277216024</v>
      </c>
      <c r="BW99" s="260">
        <f t="shared" si="97"/>
        <v>142.13776161752676</v>
      </c>
      <c r="BX99" s="260">
        <f t="shared" si="98"/>
        <v>130.34565761523859</v>
      </c>
      <c r="BY99" s="260">
        <f t="shared" si="99"/>
        <v>141.54006589536877</v>
      </c>
      <c r="BZ99" s="260">
        <f t="shared" si="100"/>
        <v>127.5098217054184</v>
      </c>
      <c r="CA99" s="260">
        <f t="shared" si="101"/>
        <v>139.47691667712593</v>
      </c>
      <c r="CB99" s="260">
        <f t="shared" si="102"/>
        <v>120.94041187156201</v>
      </c>
    </row>
    <row r="100" spans="43:80" x14ac:dyDescent="0.2">
      <c r="AQ100" s="248">
        <f t="shared" si="76"/>
        <v>2019</v>
      </c>
      <c r="AR100" s="60">
        <f t="shared" si="77"/>
        <v>94</v>
      </c>
      <c r="AS100" s="61">
        <v>43739</v>
      </c>
      <c r="AT100" s="180">
        <f>+IFERROR(VLOOKUP($AS100,'Salario Nominal'!$C$7:$D$250,2,0),"")</f>
        <v>76.695649064681604</v>
      </c>
      <c r="AU100" s="50">
        <f>+IFERROR(VLOOKUP($AS100,IPC!$C$7:$D$250,2,0),"")</f>
        <v>77.959999999999994</v>
      </c>
      <c r="AV100" s="50">
        <f>+IFERROR(VLOOKUP($AS100,'IPP-Industria'!$C$7:$G$234,2,0),"")</f>
        <v>100.31</v>
      </c>
      <c r="AW100" s="50">
        <f>+IFERROR(VLOOKUP($AS100,'IPP-Minería'!$C$7:$G$234,2,0),"")</f>
        <v>97.97</v>
      </c>
      <c r="AX100" s="50">
        <f t="shared" si="78"/>
        <v>381.84427099090914</v>
      </c>
      <c r="AY100" s="50">
        <f>+VLOOKUP(AS100,'Paridad Diesel'!$C$7:$G$234,2,0)</f>
        <v>0.52958000000000005</v>
      </c>
      <c r="AZ100" s="51">
        <f>+VLOOKUP(AS100,'Tipo de Cambio Observado'!$C$7:$D$258,2,0)</f>
        <v>721.0322727272727</v>
      </c>
      <c r="BA100" s="54">
        <f t="shared" si="87"/>
        <v>148.1340082360181</v>
      </c>
      <c r="BB100" s="55">
        <f t="shared" si="88"/>
        <v>126.37380450640299</v>
      </c>
      <c r="BC100" s="55">
        <f t="shared" si="89"/>
        <v>99.820877699273566</v>
      </c>
      <c r="BD100" s="55">
        <f t="shared" si="90"/>
        <v>82.362337116435469</v>
      </c>
      <c r="BE100" s="55">
        <f t="shared" si="91"/>
        <v>91.798001410349116</v>
      </c>
      <c r="BF100" s="55">
        <f t="shared" si="92"/>
        <v>63.827889598650124</v>
      </c>
      <c r="BG100" s="56">
        <f t="shared" si="93"/>
        <v>143.82114462435638</v>
      </c>
      <c r="BH100" s="55">
        <f t="shared" si="79"/>
        <v>110.58786964802908</v>
      </c>
      <c r="BI100" s="55">
        <f t="shared" si="80"/>
        <v>108.18539330233149</v>
      </c>
      <c r="BJ100" s="55">
        <f t="shared" si="81"/>
        <v>143.13625273227683</v>
      </c>
      <c r="BK100" s="55">
        <f t="shared" si="82"/>
        <v>131.76358415900972</v>
      </c>
      <c r="BL100" s="55">
        <f t="shared" si="83"/>
        <v>142.47310866362596</v>
      </c>
      <c r="BM100" s="55">
        <f t="shared" si="84"/>
        <v>128.87620232210833</v>
      </c>
      <c r="BN100" s="55">
        <f t="shared" si="85"/>
        <v>140.38159349351244</v>
      </c>
      <c r="BO100" s="55">
        <f t="shared" si="86"/>
        <v>122.36736697467367</v>
      </c>
      <c r="BP100" s="72">
        <f t="shared" si="113"/>
        <v>147.47661620289355</v>
      </c>
      <c r="BQ100" s="260">
        <f t="shared" si="114"/>
        <v>125.29583400875345</v>
      </c>
      <c r="BR100" s="260">
        <f t="shared" si="115"/>
        <v>99.605267522473227</v>
      </c>
      <c r="BS100" s="260">
        <f t="shared" si="116"/>
        <v>81.839708561020032</v>
      </c>
      <c r="BT100" s="260">
        <f t="shared" si="94"/>
        <v>88.93896875740829</v>
      </c>
      <c r="BU100" s="260">
        <f t="shared" si="95"/>
        <v>110.05691128777146</v>
      </c>
      <c r="BV100" s="260">
        <f t="shared" si="96"/>
        <v>107.1017360808665</v>
      </c>
      <c r="BW100" s="260">
        <f t="shared" si="97"/>
        <v>142.39233050631751</v>
      </c>
      <c r="BX100" s="260">
        <f t="shared" si="98"/>
        <v>130.66468975473546</v>
      </c>
      <c r="BY100" s="260">
        <f t="shared" si="99"/>
        <v>141.77160205997382</v>
      </c>
      <c r="BZ100" s="260">
        <f t="shared" si="100"/>
        <v>127.80046293072978</v>
      </c>
      <c r="CA100" s="260">
        <f t="shared" si="101"/>
        <v>139.69606953833164</v>
      </c>
      <c r="CB100" s="260">
        <f t="shared" si="102"/>
        <v>121.22219031751671</v>
      </c>
    </row>
    <row r="101" spans="43:80" x14ac:dyDescent="0.2">
      <c r="AQ101" s="248">
        <f t="shared" si="76"/>
        <v>2019</v>
      </c>
      <c r="AR101" s="60">
        <f t="shared" si="77"/>
        <v>95</v>
      </c>
      <c r="AS101" s="61">
        <v>43770</v>
      </c>
      <c r="AT101" s="180">
        <f>+IFERROR(VLOOKUP($AS101,'Salario Nominal'!$C$7:$D$250,2,0),"")</f>
        <v>76.894144497414501</v>
      </c>
      <c r="AU101" s="50">
        <f>+IFERROR(VLOOKUP($AS101,IPC!$C$7:$D$250,2,0),"")</f>
        <v>78.03</v>
      </c>
      <c r="AV101" s="50">
        <f>+IFERROR(VLOOKUP($AS101,'IPP-Industria'!$C$7:$G$234,2,0),"")</f>
        <v>105.32</v>
      </c>
      <c r="AW101" s="50">
        <f>+IFERROR(VLOOKUP($AS101,'IPP-Minería'!$C$7:$G$234,2,0),"")</f>
        <v>106.89</v>
      </c>
      <c r="AX101" s="50">
        <f t="shared" si="78"/>
        <v>390.15196790000005</v>
      </c>
      <c r="AY101" s="50">
        <f>+VLOOKUP(AS101,'Paridad Diesel'!$C$7:$G$234,2,0)</f>
        <v>0.50243000000000004</v>
      </c>
      <c r="AZ101" s="51">
        <f>+VLOOKUP(AS101,'Tipo de Cambio Observado'!$C$7:$D$258,2,0)</f>
        <v>776.53</v>
      </c>
      <c r="BA101" s="54">
        <f t="shared" si="87"/>
        <v>148.51739274903616</v>
      </c>
      <c r="BB101" s="55">
        <f t="shared" si="88"/>
        <v>126.48727508510294</v>
      </c>
      <c r="BC101" s="55">
        <f t="shared" si="89"/>
        <v>104.80644840282616</v>
      </c>
      <c r="BD101" s="55">
        <f t="shared" si="90"/>
        <v>89.861286254728881</v>
      </c>
      <c r="BE101" s="55">
        <f t="shared" si="91"/>
        <v>93.795229156095857</v>
      </c>
      <c r="BF101" s="55">
        <f t="shared" si="92"/>
        <v>60.555622514161755</v>
      </c>
      <c r="BG101" s="56">
        <f t="shared" si="93"/>
        <v>154.89103284201326</v>
      </c>
      <c r="BH101" s="55">
        <f t="shared" si="79"/>
        <v>114.60292489551333</v>
      </c>
      <c r="BI101" s="55">
        <f t="shared" si="80"/>
        <v>111.34696237534394</v>
      </c>
      <c r="BJ101" s="55">
        <f t="shared" si="81"/>
        <v>143.49570688020722</v>
      </c>
      <c r="BK101" s="55">
        <f t="shared" si="82"/>
        <v>132.28664258030437</v>
      </c>
      <c r="BL101" s="55">
        <f t="shared" si="83"/>
        <v>143.033189418088</v>
      </c>
      <c r="BM101" s="55">
        <f t="shared" si="84"/>
        <v>129.754955318279</v>
      </c>
      <c r="BN101" s="55">
        <f t="shared" si="85"/>
        <v>141.12902409292997</v>
      </c>
      <c r="BO101" s="55">
        <f t="shared" si="86"/>
        <v>123.64934879498382</v>
      </c>
      <c r="BP101" s="72">
        <f t="shared" si="113"/>
        <v>147.78018048739239</v>
      </c>
      <c r="BQ101" s="260">
        <f t="shared" si="114"/>
        <v>125.58221213594857</v>
      </c>
      <c r="BR101" s="260">
        <f t="shared" si="115"/>
        <v>100.3350250439513</v>
      </c>
      <c r="BS101" s="260">
        <f t="shared" si="116"/>
        <v>83.121759843071317</v>
      </c>
      <c r="BT101" s="260">
        <f t="shared" si="94"/>
        <v>89.151089760615022</v>
      </c>
      <c r="BU101" s="260">
        <f t="shared" si="95"/>
        <v>110.80451313059996</v>
      </c>
      <c r="BV101" s="260">
        <f t="shared" si="96"/>
        <v>107.69839432152246</v>
      </c>
      <c r="BW101" s="260">
        <f t="shared" si="97"/>
        <v>142.69534547798725</v>
      </c>
      <c r="BX101" s="260">
        <f t="shared" si="98"/>
        <v>130.9542182697131</v>
      </c>
      <c r="BY101" s="260">
        <f t="shared" si="99"/>
        <v>142.09273817442724</v>
      </c>
      <c r="BZ101" s="260">
        <f t="shared" si="100"/>
        <v>128.11905071610005</v>
      </c>
      <c r="CA101" s="260">
        <f t="shared" si="101"/>
        <v>140.03459511353427</v>
      </c>
      <c r="CB101" s="260">
        <f t="shared" si="102"/>
        <v>121.56831701415139</v>
      </c>
    </row>
    <row r="102" spans="43:80" x14ac:dyDescent="0.2">
      <c r="AQ102" s="248">
        <f t="shared" si="76"/>
        <v>2019</v>
      </c>
      <c r="AR102" s="60">
        <f t="shared" si="77"/>
        <v>96</v>
      </c>
      <c r="AS102" s="61">
        <v>43800</v>
      </c>
      <c r="AT102" s="180">
        <f>+IFERROR(VLOOKUP($AS102,'Salario Nominal'!$C$7:$D$250,2,0),"")</f>
        <v>77.595335049290199</v>
      </c>
      <c r="AU102" s="50">
        <f>+IFERROR(VLOOKUP($AS102,IPC!$C$7:$D$250,2,0),"")</f>
        <v>78.099999999999994</v>
      </c>
      <c r="AV102" s="50">
        <f>+IFERROR(VLOOKUP($AS102,'IPP-Industria'!$C$7:$G$234,2,0),"")</f>
        <v>106.14</v>
      </c>
      <c r="AW102" s="50">
        <f>+IFERROR(VLOOKUP($AS102,'IPP-Minería'!$C$7:$G$234,2,0),"")</f>
        <v>108.28</v>
      </c>
      <c r="AX102" s="50">
        <f t="shared" si="78"/>
        <v>411.45759510000005</v>
      </c>
      <c r="AY102" s="50">
        <f>+VLOOKUP(AS102,'Paridad Diesel'!$C$7:$G$234,2,0)</f>
        <v>0.53409000000000006</v>
      </c>
      <c r="AZ102" s="51">
        <f>+VLOOKUP(AS102,'Tipo de Cambio Observado'!$C$7:$D$258,2,0)</f>
        <v>770.39</v>
      </c>
      <c r="BA102" s="54">
        <f t="shared" si="87"/>
        <v>149.87170904015946</v>
      </c>
      <c r="BB102" s="55">
        <f t="shared" si="88"/>
        <v>126.60074566380288</v>
      </c>
      <c r="BC102" s="55">
        <f t="shared" si="89"/>
        <v>105.6224499950244</v>
      </c>
      <c r="BD102" s="55">
        <f t="shared" si="90"/>
        <v>91.029844472467431</v>
      </c>
      <c r="BE102" s="55">
        <f t="shared" si="91"/>
        <v>98.917249163567789</v>
      </c>
      <c r="BF102" s="55">
        <f t="shared" si="92"/>
        <v>64.371459563697726</v>
      </c>
      <c r="BG102" s="56">
        <f t="shared" si="93"/>
        <v>153.66631397519555</v>
      </c>
      <c r="BH102" s="55">
        <f t="shared" si="79"/>
        <v>115.62420987474243</v>
      </c>
      <c r="BI102" s="55">
        <f t="shared" si="80"/>
        <v>113.05632696499839</v>
      </c>
      <c r="BJ102" s="55">
        <f t="shared" si="81"/>
        <v>144.58125362626731</v>
      </c>
      <c r="BK102" s="55">
        <f t="shared" si="82"/>
        <v>133.60349941026735</v>
      </c>
      <c r="BL102" s="55">
        <f t="shared" si="83"/>
        <v>144.16992655244852</v>
      </c>
      <c r="BM102" s="55">
        <f t="shared" si="84"/>
        <v>131.15944678022507</v>
      </c>
      <c r="BN102" s="55">
        <f t="shared" si="85"/>
        <v>142.23739321515907</v>
      </c>
      <c r="BO102" s="55">
        <f t="shared" si="86"/>
        <v>125.13792376645929</v>
      </c>
      <c r="BP102" s="72">
        <f t="shared" si="113"/>
        <v>148.3344141213795</v>
      </c>
      <c r="BQ102" s="260">
        <f t="shared" si="114"/>
        <v>125.87669530447938</v>
      </c>
      <c r="BR102" s="260">
        <f t="shared" si="115"/>
        <v>101.35834411384218</v>
      </c>
      <c r="BS102" s="260">
        <f t="shared" si="116"/>
        <v>84.819952360935986</v>
      </c>
      <c r="BT102" s="260">
        <f t="shared" si="94"/>
        <v>91.091476295318671</v>
      </c>
      <c r="BU102" s="260">
        <f t="shared" si="95"/>
        <v>111.84630489615596</v>
      </c>
      <c r="BV102" s="260">
        <f t="shared" si="96"/>
        <v>108.83627349882056</v>
      </c>
      <c r="BW102" s="260">
        <f t="shared" si="97"/>
        <v>143.19757380727827</v>
      </c>
      <c r="BX102" s="260">
        <f t="shared" si="98"/>
        <v>131.58132913880297</v>
      </c>
      <c r="BY102" s="260">
        <f t="shared" si="99"/>
        <v>142.62904204726811</v>
      </c>
      <c r="BZ102" s="260">
        <f t="shared" si="100"/>
        <v>128.81312436932356</v>
      </c>
      <c r="CA102" s="260">
        <f t="shared" si="101"/>
        <v>140.58881699022012</v>
      </c>
      <c r="CB102" s="260">
        <f t="shared" si="102"/>
        <v>122.34819426493806</v>
      </c>
    </row>
    <row r="103" spans="43:80" x14ac:dyDescent="0.2">
      <c r="AQ103" s="248">
        <f t="shared" si="76"/>
        <v>2020</v>
      </c>
      <c r="AR103" s="60">
        <f t="shared" si="77"/>
        <v>97</v>
      </c>
      <c r="AS103" s="61">
        <v>43831</v>
      </c>
      <c r="AT103" s="180">
        <f>+IFERROR(VLOOKUP($AS103,'Salario Nominal'!$C$7:$D$250,2,0),"")</f>
        <v>78.261315764258399</v>
      </c>
      <c r="AU103" s="50">
        <f>+IFERROR(VLOOKUP($AS103,IPC!$C$7:$D$250,2,0),"")</f>
        <v>78.55</v>
      </c>
      <c r="AV103" s="50">
        <f>+IFERROR(VLOOKUP($AS103,'IPP-Industria'!$C$7:$G$234,2,0),"")</f>
        <v>105.43</v>
      </c>
      <c r="AW103" s="50">
        <f>+IFERROR(VLOOKUP($AS103,'IPP-Minería'!$C$7:$G$234,2,0),"")</f>
        <v>105.96</v>
      </c>
      <c r="AX103" s="50">
        <f t="shared" si="78"/>
        <v>415.38314465909093</v>
      </c>
      <c r="AY103" s="50">
        <f>+VLOOKUP(AS103,'Paridad Diesel'!$C$7:$G$234,2,0)</f>
        <v>0.53761000000000003</v>
      </c>
      <c r="AZ103" s="51">
        <f>+VLOOKUP(AS103,'Tipo de Cambio Observado'!$C$7:$D$258,2,0)</f>
        <v>772.64772727272725</v>
      </c>
      <c r="BA103" s="54">
        <f t="shared" si="87"/>
        <v>151.15801920141681</v>
      </c>
      <c r="BB103" s="55">
        <f t="shared" si="88"/>
        <v>127.33019938401686</v>
      </c>
      <c r="BC103" s="55">
        <f t="shared" si="89"/>
        <v>104.91591203104788</v>
      </c>
      <c r="BD103" s="55">
        <f t="shared" si="90"/>
        <v>89.079445145018909</v>
      </c>
      <c r="BE103" s="55">
        <f t="shared" si="91"/>
        <v>99.860978404356644</v>
      </c>
      <c r="BF103" s="55">
        <f t="shared" si="92"/>
        <v>64.795709292515369</v>
      </c>
      <c r="BG103" s="56">
        <f t="shared" si="93"/>
        <v>154.11665293073921</v>
      </c>
      <c r="BH103" s="55">
        <f t="shared" si="79"/>
        <v>115.21987313418926</v>
      </c>
      <c r="BI103" s="55">
        <f t="shared" si="80"/>
        <v>113.02663738466308</v>
      </c>
      <c r="BJ103" s="55">
        <f t="shared" si="81"/>
        <v>145.73413266198668</v>
      </c>
      <c r="BK103" s="55">
        <f t="shared" si="82"/>
        <v>134.60062024865613</v>
      </c>
      <c r="BL103" s="55">
        <f t="shared" si="83"/>
        <v>145.27546043669281</v>
      </c>
      <c r="BM103" s="55">
        <f t="shared" si="84"/>
        <v>132.0461957455835</v>
      </c>
      <c r="BN103" s="55">
        <f t="shared" si="85"/>
        <v>143.25838323480014</v>
      </c>
      <c r="BO103" s="55">
        <f t="shared" si="86"/>
        <v>125.84734350611328</v>
      </c>
      <c r="BP103" s="72">
        <f t="shared" si="113"/>
        <v>148.94081805568291</v>
      </c>
      <c r="BQ103" s="260">
        <f t="shared" si="114"/>
        <v>126.24682552547684</v>
      </c>
      <c r="BR103" s="260">
        <f t="shared" si="115"/>
        <v>102.25063853783131</v>
      </c>
      <c r="BS103" s="260">
        <f t="shared" si="116"/>
        <v>86.06977721731819</v>
      </c>
      <c r="BT103" s="260">
        <f t="shared" si="94"/>
        <v>93.329684682653848</v>
      </c>
      <c r="BU103" s="260">
        <f t="shared" si="95"/>
        <v>112.72421884061856</v>
      </c>
      <c r="BV103" s="260">
        <f t="shared" si="96"/>
        <v>109.9242414945889</v>
      </c>
      <c r="BW103" s="260">
        <f t="shared" si="97"/>
        <v>143.75564248273844</v>
      </c>
      <c r="BX103" s="260">
        <f t="shared" si="98"/>
        <v>132.29898524530645</v>
      </c>
      <c r="BY103" s="260">
        <f t="shared" si="99"/>
        <v>143.2124530431679</v>
      </c>
      <c r="BZ103" s="260">
        <f t="shared" si="100"/>
        <v>129.58727209538651</v>
      </c>
      <c r="CA103" s="260">
        <f t="shared" si="101"/>
        <v>141.1827529095666</v>
      </c>
      <c r="CB103" s="260">
        <f t="shared" si="102"/>
        <v>123.20529740926155</v>
      </c>
    </row>
    <row r="104" spans="43:80" x14ac:dyDescent="0.2">
      <c r="AQ104" s="248">
        <f t="shared" si="76"/>
        <v>2020</v>
      </c>
      <c r="AR104" s="60">
        <f t="shared" si="77"/>
        <v>98</v>
      </c>
      <c r="AS104" s="61">
        <v>43862</v>
      </c>
      <c r="AT104" s="180">
        <f>+IFERROR(VLOOKUP($AS104,'Salario Nominal'!$C$7:$D$250,2,0),"")</f>
        <v>78.197678278990793</v>
      </c>
      <c r="AU104" s="50">
        <f>+IFERROR(VLOOKUP($AS104,IPC!$C$7:$D$250,2,0),"")</f>
        <v>78.900000000000006</v>
      </c>
      <c r="AV104" s="50">
        <f>+IFERROR(VLOOKUP($AS104,'IPP-Industria'!$C$7:$G$234,2,0),"")</f>
        <v>104.2</v>
      </c>
      <c r="AW104" s="50">
        <f>+IFERROR(VLOOKUP($AS104,'IPP-Minería'!$C$7:$G$234,2,0),"")</f>
        <v>103.29</v>
      </c>
      <c r="AX104" s="50">
        <f t="shared" si="78"/>
        <v>369.5282838</v>
      </c>
      <c r="AY104" s="50">
        <f>+VLOOKUP(AS104,'Paridad Diesel'!$C$7:$G$234,2,0)</f>
        <v>0.46400999999999998</v>
      </c>
      <c r="AZ104" s="51">
        <f>+VLOOKUP(AS104,'Tipo de Cambio Observado'!$C$7:$D$258,2,0)</f>
        <v>796.38</v>
      </c>
      <c r="BA104" s="54">
        <f t="shared" si="87"/>
        <v>151.03510641716224</v>
      </c>
      <c r="BB104" s="55">
        <f t="shared" si="88"/>
        <v>127.89755227751662</v>
      </c>
      <c r="BC104" s="55">
        <f t="shared" si="89"/>
        <v>103.69190964275052</v>
      </c>
      <c r="BD104" s="55">
        <f t="shared" si="90"/>
        <v>86.834804539722583</v>
      </c>
      <c r="BE104" s="55">
        <f t="shared" si="91"/>
        <v>88.83715298230544</v>
      </c>
      <c r="BF104" s="55">
        <f t="shared" si="92"/>
        <v>55.92503314451006</v>
      </c>
      <c r="BG104" s="56">
        <f t="shared" si="93"/>
        <v>158.8504252697546</v>
      </c>
      <c r="BH104" s="55">
        <f t="shared" si="79"/>
        <v>114.14901460831041</v>
      </c>
      <c r="BI104" s="55">
        <f t="shared" si="80"/>
        <v>110.17678015753886</v>
      </c>
      <c r="BJ104" s="55">
        <f t="shared" si="81"/>
        <v>145.75048419091183</v>
      </c>
      <c r="BK104" s="55">
        <f t="shared" si="82"/>
        <v>133.38258394426191</v>
      </c>
      <c r="BL104" s="55">
        <f t="shared" si="83"/>
        <v>145.2070998530518</v>
      </c>
      <c r="BM104" s="55">
        <f t="shared" si="84"/>
        <v>130.55737622403814</v>
      </c>
      <c r="BN104" s="55">
        <f t="shared" si="85"/>
        <v>143.1483720755966</v>
      </c>
      <c r="BO104" s="55">
        <f t="shared" si="86"/>
        <v>123.84157754811227</v>
      </c>
      <c r="BP104" s="72">
        <f t="shared" si="113"/>
        <v>149.47471502723306</v>
      </c>
      <c r="BQ104" s="260">
        <f t="shared" si="114"/>
        <v>126.67369103582428</v>
      </c>
      <c r="BR104" s="260">
        <f t="shared" si="115"/>
        <v>103.06000597074336</v>
      </c>
      <c r="BS104" s="260">
        <f t="shared" si="116"/>
        <v>86.962309093456625</v>
      </c>
      <c r="BT104" s="260">
        <f t="shared" si="94"/>
        <v>93.66374213960728</v>
      </c>
      <c r="BU104" s="260">
        <f t="shared" si="95"/>
        <v>113.4440733389532</v>
      </c>
      <c r="BV104" s="260">
        <f t="shared" si="96"/>
        <v>110.52889471381555</v>
      </c>
      <c r="BW104" s="260">
        <f t="shared" si="97"/>
        <v>144.26871177762987</v>
      </c>
      <c r="BX104" s="260">
        <f t="shared" si="98"/>
        <v>132.76729505689931</v>
      </c>
      <c r="BY104" s="260">
        <f t="shared" si="99"/>
        <v>143.74286313439094</v>
      </c>
      <c r="BZ104" s="260">
        <f t="shared" si="100"/>
        <v>130.07785065849092</v>
      </c>
      <c r="CA104" s="260">
        <f t="shared" si="101"/>
        <v>141.72391616604637</v>
      </c>
      <c r="CB104" s="260">
        <f t="shared" si="102"/>
        <v>123.70533587874517</v>
      </c>
    </row>
    <row r="105" spans="43:80" x14ac:dyDescent="0.2">
      <c r="AQ105" s="248">
        <f t="shared" si="76"/>
        <v>2020</v>
      </c>
      <c r="AR105" s="60">
        <f t="shared" si="77"/>
        <v>99</v>
      </c>
      <c r="AS105" s="61">
        <v>43891</v>
      </c>
      <c r="AT105" s="180">
        <f>+IFERROR(VLOOKUP($AS105,'Salario Nominal'!$C$7:$D$250,2,0),"")</f>
        <v>79.061112408803197</v>
      </c>
      <c r="AU105" s="50">
        <f>+IFERROR(VLOOKUP($AS105,IPC!$C$7:$D$250,2,0),"")</f>
        <v>79.16</v>
      </c>
      <c r="AV105" s="50">
        <f>+IFERROR(VLOOKUP($AS105,'IPP-Industria'!$C$7:$G$234,2,0),"")</f>
        <v>102.85</v>
      </c>
      <c r="AW105" s="50">
        <f>+IFERROR(VLOOKUP($AS105,'IPP-Minería'!$C$7:$G$234,2,0),"")</f>
        <v>99.85</v>
      </c>
      <c r="AX105" s="50">
        <f t="shared" si="78"/>
        <v>328.85890933636364</v>
      </c>
      <c r="AY105" s="50">
        <f>+VLOOKUP(AS105,'Paridad Diesel'!$C$7:$G$234,2,0)</f>
        <v>0.39179000000000003</v>
      </c>
      <c r="AZ105" s="51">
        <f>+VLOOKUP(AS105,'Tipo de Cambio Observado'!$C$7:$D$258,2,0)</f>
        <v>839.37545454545455</v>
      </c>
      <c r="BA105" s="54">
        <f t="shared" si="87"/>
        <v>152.70278848331208</v>
      </c>
      <c r="BB105" s="55">
        <f t="shared" si="88"/>
        <v>128.31901442697358</v>
      </c>
      <c r="BC105" s="55">
        <f t="shared" si="89"/>
        <v>102.34849238730222</v>
      </c>
      <c r="BD105" s="55">
        <f t="shared" si="90"/>
        <v>83.94283312316098</v>
      </c>
      <c r="BE105" s="55">
        <f t="shared" si="91"/>
        <v>79.059954323065142</v>
      </c>
      <c r="BF105" s="55">
        <f t="shared" si="92"/>
        <v>47.220682174279865</v>
      </c>
      <c r="BG105" s="56">
        <f t="shared" si="93"/>
        <v>167.42653998786886</v>
      </c>
      <c r="BH105" s="55">
        <f t="shared" si="79"/>
        <v>113.33329639032189</v>
      </c>
      <c r="BI105" s="55">
        <f t="shared" si="80"/>
        <v>107.68436284177177</v>
      </c>
      <c r="BJ105" s="55">
        <f t="shared" si="81"/>
        <v>147.1301550263691</v>
      </c>
      <c r="BK105" s="55">
        <f t="shared" si="82"/>
        <v>133.08200947913699</v>
      </c>
      <c r="BL105" s="55">
        <f t="shared" si="83"/>
        <v>146.53898767447095</v>
      </c>
      <c r="BM105" s="55">
        <f t="shared" si="84"/>
        <v>129.95747678253949</v>
      </c>
      <c r="BN105" s="55">
        <f t="shared" si="85"/>
        <v>144.35046474566994</v>
      </c>
      <c r="BO105" s="55">
        <f t="shared" si="86"/>
        <v>122.50934038407719</v>
      </c>
      <c r="BP105" s="72">
        <f t="shared" si="113"/>
        <v>150.23650402118415</v>
      </c>
      <c r="BQ105" s="260">
        <f t="shared" si="114"/>
        <v>127.16809855730264</v>
      </c>
      <c r="BR105" s="260">
        <f t="shared" si="115"/>
        <v>103.53434835970414</v>
      </c>
      <c r="BS105" s="260">
        <f t="shared" si="116"/>
        <v>87.185091775255714</v>
      </c>
      <c r="BT105" s="260">
        <f t="shared" si="94"/>
        <v>92.044760906623324</v>
      </c>
      <c r="BU105" s="260">
        <f t="shared" si="95"/>
        <v>113.91953142518439</v>
      </c>
      <c r="BV105" s="260">
        <f t="shared" si="96"/>
        <v>110.57941050444124</v>
      </c>
      <c r="BW105" s="260">
        <f t="shared" si="97"/>
        <v>144.97133085300314</v>
      </c>
      <c r="BX105" s="260">
        <f t="shared" si="98"/>
        <v>133.11982330360607</v>
      </c>
      <c r="BY105" s="260">
        <f t="shared" si="99"/>
        <v>144.44962876639633</v>
      </c>
      <c r="BZ105" s="260">
        <f t="shared" si="100"/>
        <v>130.39194219546224</v>
      </c>
      <c r="CA105" s="260">
        <f t="shared" si="101"/>
        <v>142.41753847627803</v>
      </c>
      <c r="CB105" s="260">
        <f t="shared" si="102"/>
        <v>123.89215016240324</v>
      </c>
    </row>
    <row r="106" spans="43:80" x14ac:dyDescent="0.2">
      <c r="AQ106" s="248">
        <f t="shared" si="76"/>
        <v>2020</v>
      </c>
      <c r="AR106" s="60">
        <f t="shared" si="77"/>
        <v>100</v>
      </c>
      <c r="AS106" s="61">
        <v>43922</v>
      </c>
      <c r="AT106" s="180">
        <f>+IFERROR(VLOOKUP($AS106,'Salario Nominal'!$C$7:$D$250,2,0),"")</f>
        <v>78.049130071628596</v>
      </c>
      <c r="AU106" s="50">
        <f>+IFERROR(VLOOKUP($AS106,IPC!$C$7:$D$250,2,0),"")</f>
        <v>79.13</v>
      </c>
      <c r="AV106" s="50">
        <f>+IFERROR(VLOOKUP($AS106,'IPP-Industria'!$C$7:$G$234,2,0),"")</f>
        <v>102.71</v>
      </c>
      <c r="AW106" s="50">
        <f>+IFERROR(VLOOKUP($AS106,'IPP-Minería'!$C$7:$G$234,2,0),"")</f>
        <v>99.4</v>
      </c>
      <c r="AX106" s="50">
        <f t="shared" si="78"/>
        <v>237.73433508571426</v>
      </c>
      <c r="AY106" s="50">
        <f>+VLOOKUP(AS106,'Paridad Diesel'!$C$7:$G$234,2,0)</f>
        <v>0.27857999999999999</v>
      </c>
      <c r="AZ106" s="51">
        <f>+VLOOKUP(AS106,'Tipo de Cambio Observado'!$C$7:$D$258,2,0)</f>
        <v>853.37904761904758</v>
      </c>
      <c r="BA106" s="54">
        <f t="shared" si="87"/>
        <v>150.74819260078291</v>
      </c>
      <c r="BB106" s="55">
        <f t="shared" si="88"/>
        <v>128.27038417895932</v>
      </c>
      <c r="BC106" s="55">
        <f t="shared" si="89"/>
        <v>102.20917504229277</v>
      </c>
      <c r="BD106" s="55">
        <f t="shared" si="90"/>
        <v>83.564522908785207</v>
      </c>
      <c r="BE106" s="55">
        <f t="shared" si="91"/>
        <v>57.152976973710778</v>
      </c>
      <c r="BF106" s="55">
        <f t="shared" si="92"/>
        <v>33.57599132216464</v>
      </c>
      <c r="BG106" s="56">
        <f t="shared" si="93"/>
        <v>170.21977527133259</v>
      </c>
      <c r="BH106" s="55">
        <f t="shared" si="79"/>
        <v>112.59648463250217</v>
      </c>
      <c r="BI106" s="55">
        <f t="shared" si="80"/>
        <v>102.85054693481366</v>
      </c>
      <c r="BJ106" s="55">
        <f t="shared" si="81"/>
        <v>145.59562769505871</v>
      </c>
      <c r="BK106" s="55">
        <f t="shared" si="82"/>
        <v>129.42291848693273</v>
      </c>
      <c r="BL106" s="55">
        <f t="shared" si="83"/>
        <v>144.96551826338049</v>
      </c>
      <c r="BM106" s="55">
        <f t="shared" si="84"/>
        <v>126.03002766487387</v>
      </c>
      <c r="BN106" s="55">
        <f t="shared" si="85"/>
        <v>142.8611005299104</v>
      </c>
      <c r="BO106" s="55">
        <f t="shared" si="86"/>
        <v>117.93808787851178</v>
      </c>
      <c r="BP106" s="72">
        <f t="shared" si="113"/>
        <v>150.6722014153116</v>
      </c>
      <c r="BQ106" s="260">
        <f t="shared" si="114"/>
        <v>127.48419516939536</v>
      </c>
      <c r="BR106" s="260">
        <f t="shared" si="115"/>
        <v>103.932397916874</v>
      </c>
      <c r="BS106" s="260">
        <f t="shared" si="116"/>
        <v>87.385456073980663</v>
      </c>
      <c r="BT106" s="260">
        <f t="shared" si="94"/>
        <v>86.270590167183613</v>
      </c>
      <c r="BU106" s="260">
        <f t="shared" si="95"/>
        <v>114.25430058926325</v>
      </c>
      <c r="BV106" s="260">
        <f t="shared" si="96"/>
        <v>109.6902694431883</v>
      </c>
      <c r="BW106" s="260">
        <f t="shared" si="97"/>
        <v>145.38122668013349</v>
      </c>
      <c r="BX106" s="260">
        <f t="shared" si="98"/>
        <v>132.72971235825992</v>
      </c>
      <c r="BY106" s="260">
        <f t="shared" si="99"/>
        <v>144.86503036635543</v>
      </c>
      <c r="BZ106" s="260">
        <f t="shared" si="100"/>
        <v>129.91757975258986</v>
      </c>
      <c r="CA106" s="260">
        <f t="shared" si="101"/>
        <v>142.830789649011</v>
      </c>
      <c r="CB106" s="260">
        <f t="shared" si="102"/>
        <v>123.1539369797096</v>
      </c>
    </row>
    <row r="107" spans="43:80" x14ac:dyDescent="0.2">
      <c r="AQ107" s="248">
        <f t="shared" si="76"/>
        <v>2020</v>
      </c>
      <c r="AR107" s="60">
        <f t="shared" si="77"/>
        <v>101</v>
      </c>
      <c r="AS107" s="61">
        <v>43952</v>
      </c>
      <c r="AT107" s="180">
        <f>+IFERROR(VLOOKUP($AS107,'Salario Nominal'!$C$7:$D$250,2,0),"")</f>
        <v>77.929411692341802</v>
      </c>
      <c r="AU107" s="50">
        <f>+IFERROR(VLOOKUP($AS107,IPC!$C$7:$D$250,2,0),"")</f>
        <v>79.09</v>
      </c>
      <c r="AV107" s="50">
        <f>+IFERROR(VLOOKUP($AS107,'IPP-Industria'!$C$7:$G$234,2,0),"")</f>
        <v>101.83</v>
      </c>
      <c r="AW107" s="50">
        <f>+IFERROR(VLOOKUP($AS107,'IPP-Minería'!$C$7:$G$234,2,0),"")</f>
        <v>99.23</v>
      </c>
      <c r="AX107" s="50">
        <f t="shared" si="78"/>
        <v>198.23586557894737</v>
      </c>
      <c r="AY107" s="50">
        <f>+VLOOKUP(AS107,'Paridad Diesel'!$C$7:$G$234,2,0)</f>
        <v>0.24121999999999999</v>
      </c>
      <c r="AZ107" s="51">
        <f>+VLOOKUP(AS107,'Tipo de Cambio Observado'!$C$7:$D$258,2,0)</f>
        <v>821.80526315789473</v>
      </c>
      <c r="BA107" s="54">
        <f t="shared" si="87"/>
        <v>150.51696222983557</v>
      </c>
      <c r="BB107" s="55">
        <f t="shared" si="88"/>
        <v>128.20554384827363</v>
      </c>
      <c r="BC107" s="55">
        <f t="shared" si="89"/>
        <v>101.33346601651907</v>
      </c>
      <c r="BD107" s="55">
        <f t="shared" si="90"/>
        <v>83.421605716687679</v>
      </c>
      <c r="BE107" s="55">
        <f t="shared" si="91"/>
        <v>47.657271957423802</v>
      </c>
      <c r="BF107" s="55">
        <f t="shared" si="92"/>
        <v>29.073158973122815</v>
      </c>
      <c r="BG107" s="56">
        <f t="shared" si="93"/>
        <v>163.92189098364369</v>
      </c>
      <c r="BH107" s="55">
        <f t="shared" si="79"/>
        <v>112.23237079948863</v>
      </c>
      <c r="BI107" s="55">
        <f t="shared" si="80"/>
        <v>100.7410142502894</v>
      </c>
      <c r="BJ107" s="55">
        <f t="shared" si="81"/>
        <v>145.39519351517575</v>
      </c>
      <c r="BK107" s="55">
        <f t="shared" si="82"/>
        <v>128.09349342089592</v>
      </c>
      <c r="BL107" s="55">
        <f t="shared" si="83"/>
        <v>144.72944385659176</v>
      </c>
      <c r="BM107" s="55">
        <f t="shared" si="84"/>
        <v>124.5146117423139</v>
      </c>
      <c r="BN107" s="55">
        <f t="shared" si="85"/>
        <v>142.59944234982692</v>
      </c>
      <c r="BO107" s="55">
        <f t="shared" si="86"/>
        <v>115.99412650350291</v>
      </c>
      <c r="BP107" s="72">
        <f t="shared" si="113"/>
        <v>151.00546299544484</v>
      </c>
      <c r="BQ107" s="260">
        <f t="shared" si="114"/>
        <v>127.77057329659048</v>
      </c>
      <c r="BR107" s="260">
        <f t="shared" si="115"/>
        <v>103.35356751915613</v>
      </c>
      <c r="BS107" s="260">
        <f t="shared" si="116"/>
        <v>86.312175984307146</v>
      </c>
      <c r="BT107" s="260">
        <f t="shared" si="94"/>
        <v>78.580930634071606</v>
      </c>
      <c r="BU107" s="260">
        <f t="shared" si="95"/>
        <v>113.85920823992581</v>
      </c>
      <c r="BV107" s="260">
        <f t="shared" si="96"/>
        <v>107.92261142234584</v>
      </c>
      <c r="BW107" s="260">
        <f t="shared" si="97"/>
        <v>145.69780778596154</v>
      </c>
      <c r="BX107" s="260">
        <f t="shared" si="98"/>
        <v>132.03085416502518</v>
      </c>
      <c r="BY107" s="260">
        <f t="shared" si="99"/>
        <v>145.14773943943936</v>
      </c>
      <c r="BZ107" s="260">
        <f t="shared" si="100"/>
        <v>129.04418915659565</v>
      </c>
      <c r="CA107" s="260">
        <f t="shared" si="101"/>
        <v>143.07585935849383</v>
      </c>
      <c r="CB107" s="260">
        <f t="shared" si="102"/>
        <v>121.87806659779612</v>
      </c>
    </row>
    <row r="108" spans="43:80" x14ac:dyDescent="0.2">
      <c r="AQ108" s="248">
        <f t="shared" si="76"/>
        <v>2020</v>
      </c>
      <c r="AR108" s="60">
        <f t="shared" si="77"/>
        <v>102</v>
      </c>
      <c r="AS108" s="61">
        <v>43983</v>
      </c>
      <c r="AT108" s="180">
        <f>+IFERROR(VLOOKUP($AS108,'Salario Nominal'!$C$7:$D$250,2,0),"")</f>
        <v>77.964048454989495</v>
      </c>
      <c r="AU108" s="50">
        <f>+IFERROR(VLOOKUP($AS108,IPC!$C$7:$D$250,2,0),"")</f>
        <v>79.03</v>
      </c>
      <c r="AV108" s="50">
        <f>+IFERROR(VLOOKUP($AS108,'IPP-Industria'!$C$7:$G$234,2,0),"")</f>
        <v>104.07</v>
      </c>
      <c r="AW108" s="50">
        <f>+IFERROR(VLOOKUP($AS108,'IPP-Minería'!$C$7:$G$234,2,0),"")</f>
        <v>104.18</v>
      </c>
      <c r="AX108" s="50">
        <f t="shared" si="78"/>
        <v>232.63877371428572</v>
      </c>
      <c r="AY108" s="50">
        <f>+VLOOKUP(AS108,'Paridad Diesel'!$C$7:$G$234,2,0)</f>
        <v>0.29310000000000003</v>
      </c>
      <c r="AZ108" s="51">
        <f>+VLOOKUP(AS108,'Tipo de Cambio Observado'!$C$7:$D$258,2,0)</f>
        <v>793.7180952380952</v>
      </c>
      <c r="BA108" s="54">
        <f t="shared" si="87"/>
        <v>150.58386149395153</v>
      </c>
      <c r="BB108" s="55">
        <f t="shared" si="88"/>
        <v>128.10828335224511</v>
      </c>
      <c r="BC108" s="55">
        <f t="shared" si="89"/>
        <v>103.56254353667032</v>
      </c>
      <c r="BD108" s="55">
        <f t="shared" si="90"/>
        <v>87.583018074821368</v>
      </c>
      <c r="BE108" s="55">
        <f t="shared" si="91"/>
        <v>55.927968808085957</v>
      </c>
      <c r="BF108" s="55">
        <f t="shared" si="92"/>
        <v>35.326021453537429</v>
      </c>
      <c r="BG108" s="56">
        <f t="shared" si="93"/>
        <v>158.31946680337401</v>
      </c>
      <c r="BH108" s="55">
        <f t="shared" si="79"/>
        <v>114.25337127229369</v>
      </c>
      <c r="BI108" s="55">
        <f t="shared" si="80"/>
        <v>103.77669910254026</v>
      </c>
      <c r="BJ108" s="55">
        <f t="shared" si="81"/>
        <v>145.44287840815124</v>
      </c>
      <c r="BK108" s="55">
        <f t="shared" si="82"/>
        <v>129.14237352261452</v>
      </c>
      <c r="BL108" s="55">
        <f t="shared" si="83"/>
        <v>144.87357769969012</v>
      </c>
      <c r="BM108" s="55">
        <f t="shared" si="84"/>
        <v>125.83885683717686</v>
      </c>
      <c r="BN108" s="55">
        <f t="shared" si="85"/>
        <v>142.83140660499402</v>
      </c>
      <c r="BO108" s="55">
        <f t="shared" si="86"/>
        <v>117.81610348169777</v>
      </c>
      <c r="BP108" s="72">
        <f t="shared" si="113"/>
        <v>151.12415507107687</v>
      </c>
      <c r="BQ108" s="260">
        <f t="shared" si="114"/>
        <v>128.02182957799752</v>
      </c>
      <c r="BR108" s="260">
        <f t="shared" si="115"/>
        <v>103.01024977609713</v>
      </c>
      <c r="BS108" s="260">
        <f t="shared" si="116"/>
        <v>85.737704918032776</v>
      </c>
      <c r="BT108" s="260">
        <f t="shared" si="94"/>
        <v>71.416050574824624</v>
      </c>
      <c r="BU108" s="260">
        <f t="shared" si="95"/>
        <v>113.63073513951765</v>
      </c>
      <c r="BV108" s="260">
        <f t="shared" si="96"/>
        <v>106.37600677860284</v>
      </c>
      <c r="BW108" s="260">
        <f t="shared" si="97"/>
        <v>145.84141191627555</v>
      </c>
      <c r="BX108" s="260">
        <f t="shared" si="98"/>
        <v>131.28733318374972</v>
      </c>
      <c r="BY108" s="260">
        <f t="shared" si="99"/>
        <v>145.26501463064631</v>
      </c>
      <c r="BZ108" s="260">
        <f t="shared" si="100"/>
        <v>128.15742416608762</v>
      </c>
      <c r="CA108" s="260">
        <f t="shared" si="101"/>
        <v>143.17486159013299</v>
      </c>
      <c r="CB108" s="260">
        <f t="shared" si="102"/>
        <v>120.65776321700253</v>
      </c>
    </row>
    <row r="109" spans="43:80" x14ac:dyDescent="0.2">
      <c r="AQ109" s="248">
        <f t="shared" si="76"/>
        <v>2020</v>
      </c>
      <c r="AR109" s="60">
        <f t="shared" si="77"/>
        <v>103</v>
      </c>
      <c r="AS109" s="61">
        <v>44013</v>
      </c>
      <c r="AT109" s="180">
        <f>+IFERROR(VLOOKUP($AS109,'Salario Nominal'!$C$7:$D$250,2,0),"")</f>
        <v>78.544817242718295</v>
      </c>
      <c r="AU109" s="50">
        <f>+IFERROR(VLOOKUP($AS109,IPC!$C$7:$D$250,2,0),"")</f>
        <v>79.11</v>
      </c>
      <c r="AV109" s="50">
        <f>+IFERROR(VLOOKUP($AS109,'IPP-Industria'!$C$7:$G$234,2,0),"")</f>
        <v>108.54</v>
      </c>
      <c r="AW109" s="50">
        <f>+IFERROR(VLOOKUP($AS109,'IPP-Minería'!$C$7:$G$234,2,0),"")</f>
        <v>112.95</v>
      </c>
      <c r="AX109" s="50">
        <f t="shared" si="78"/>
        <v>267.94574809090909</v>
      </c>
      <c r="AY109" s="50">
        <f>+VLOOKUP(AS109,'Paridad Diesel'!$C$7:$G$234,2,0)</f>
        <v>0.34144999999999998</v>
      </c>
      <c r="AZ109" s="51">
        <f>+VLOOKUP(AS109,'Tipo de Cambio Observado'!$C$7:$D$258,2,0)</f>
        <v>784.72909090909093</v>
      </c>
      <c r="BA109" s="54">
        <f t="shared" si="87"/>
        <v>151.7055888596341</v>
      </c>
      <c r="BB109" s="55">
        <f t="shared" si="88"/>
        <v>128.23796401361648</v>
      </c>
      <c r="BC109" s="55">
        <f t="shared" si="89"/>
        <v>108.01074733804359</v>
      </c>
      <c r="BD109" s="55">
        <f t="shared" si="90"/>
        <v>94.955863808322832</v>
      </c>
      <c r="BE109" s="55">
        <f t="shared" si="91"/>
        <v>64.416009430535411</v>
      </c>
      <c r="BF109" s="55">
        <f t="shared" si="92"/>
        <v>41.153428950222967</v>
      </c>
      <c r="BG109" s="56">
        <f t="shared" si="93"/>
        <v>156.52646954024084</v>
      </c>
      <c r="BH109" s="55">
        <f t="shared" si="79"/>
        <v>118.29286876381929</v>
      </c>
      <c r="BI109" s="55">
        <f t="shared" si="80"/>
        <v>108.25194813200829</v>
      </c>
      <c r="BJ109" s="55">
        <f t="shared" si="81"/>
        <v>146.37721747847309</v>
      </c>
      <c r="BK109" s="55">
        <f t="shared" si="82"/>
        <v>130.81745469755754</v>
      </c>
      <c r="BL109" s="55">
        <f t="shared" si="83"/>
        <v>145.9996905826705</v>
      </c>
      <c r="BM109" s="55">
        <f t="shared" si="84"/>
        <v>127.9050252870924</v>
      </c>
      <c r="BN109" s="55">
        <f t="shared" si="85"/>
        <v>144.08889440046502</v>
      </c>
      <c r="BO109" s="55">
        <f t="shared" si="86"/>
        <v>120.41051947347128</v>
      </c>
      <c r="BP109" s="72">
        <f t="shared" si="113"/>
        <v>151.21541668077973</v>
      </c>
      <c r="BQ109" s="260">
        <f t="shared" si="114"/>
        <v>128.17312368293076</v>
      </c>
      <c r="BR109" s="260">
        <f t="shared" si="115"/>
        <v>103.5260556605964</v>
      </c>
      <c r="BS109" s="260">
        <f t="shared" si="116"/>
        <v>86.717108028583439</v>
      </c>
      <c r="BT109" s="260">
        <f t="shared" si="94"/>
        <v>65.508555745854423</v>
      </c>
      <c r="BU109" s="260">
        <f t="shared" si="95"/>
        <v>114.14290107778936</v>
      </c>
      <c r="BV109" s="260">
        <f t="shared" si="96"/>
        <v>105.58022523649372</v>
      </c>
      <c r="BW109" s="260">
        <f t="shared" si="97"/>
        <v>145.94859271902328</v>
      </c>
      <c r="BX109" s="260">
        <f t="shared" si="98"/>
        <v>130.65680559189994</v>
      </c>
      <c r="BY109" s="260">
        <f t="shared" si="99"/>
        <v>145.38571965497593</v>
      </c>
      <c r="BZ109" s="260">
        <f t="shared" si="100"/>
        <v>127.46722908967241</v>
      </c>
      <c r="CA109" s="260">
        <f t="shared" si="101"/>
        <v>143.31328011774383</v>
      </c>
      <c r="CB109" s="260">
        <f t="shared" si="102"/>
        <v>119.75162587822886</v>
      </c>
    </row>
    <row r="110" spans="43:80" x14ac:dyDescent="0.2">
      <c r="AQ110" s="248">
        <f t="shared" si="76"/>
        <v>2020</v>
      </c>
      <c r="AR110" s="60">
        <f t="shared" si="77"/>
        <v>104</v>
      </c>
      <c r="AS110" s="61">
        <v>44044</v>
      </c>
      <c r="AT110" s="180">
        <f>+IFERROR(VLOOKUP($AS110,'Salario Nominal'!$C$7:$D$250,2,0),"")</f>
        <v>78.712746507278496</v>
      </c>
      <c r="AU110" s="50">
        <f>+IFERROR(VLOOKUP($AS110,IPC!$C$7:$D$250,2,0),"")</f>
        <v>79.22</v>
      </c>
      <c r="AV110" s="50">
        <f>+IFERROR(VLOOKUP($AS110,'IPP-Industria'!$C$7:$G$234,2,0),"")</f>
        <v>110.36</v>
      </c>
      <c r="AW110" s="50">
        <f>+IFERROR(VLOOKUP($AS110,'IPP-Minería'!$C$7:$G$234,2,0),"")</f>
        <v>116.4</v>
      </c>
      <c r="AX110" s="50">
        <f t="shared" si="78"/>
        <v>272.88187061904762</v>
      </c>
      <c r="AY110" s="50">
        <f>+VLOOKUP(AS110,'Paridad Diesel'!$C$7:$G$234,2,0)</f>
        <v>0.34776999999999997</v>
      </c>
      <c r="AZ110" s="51">
        <f>+VLOOKUP(AS110,'Tipo de Cambio Observado'!$C$7:$D$258,2,0)</f>
        <v>784.66190476190479</v>
      </c>
      <c r="BA110" s="54">
        <f t="shared" si="87"/>
        <v>152.02993626868269</v>
      </c>
      <c r="BB110" s="55">
        <f t="shared" si="88"/>
        <v>128.41627492300211</v>
      </c>
      <c r="BC110" s="55">
        <f t="shared" si="89"/>
        <v>109.82187282316649</v>
      </c>
      <c r="BD110" s="55">
        <f t="shared" si="90"/>
        <v>97.85624211853721</v>
      </c>
      <c r="BE110" s="55">
        <f t="shared" si="91"/>
        <v>65.602687396460695</v>
      </c>
      <c r="BF110" s="55">
        <f t="shared" si="92"/>
        <v>41.915150054236463</v>
      </c>
      <c r="BG110" s="56">
        <f t="shared" si="93"/>
        <v>156.51306821417447</v>
      </c>
      <c r="BH110" s="55">
        <f t="shared" si="79"/>
        <v>119.8775084467686</v>
      </c>
      <c r="BI110" s="55">
        <f t="shared" si="80"/>
        <v>109.60011565933192</v>
      </c>
      <c r="BJ110" s="55">
        <f t="shared" si="81"/>
        <v>146.68127625258802</v>
      </c>
      <c r="BK110" s="55">
        <f t="shared" si="82"/>
        <v>131.20571690868135</v>
      </c>
      <c r="BL110" s="55">
        <f t="shared" si="83"/>
        <v>146.37201587448965</v>
      </c>
      <c r="BM110" s="55">
        <f t="shared" si="84"/>
        <v>128.41642609808912</v>
      </c>
      <c r="BN110" s="55">
        <f t="shared" si="85"/>
        <v>144.52144632864614</v>
      </c>
      <c r="BO110" s="55">
        <f t="shared" si="86"/>
        <v>121.06481929708417</v>
      </c>
      <c r="BP110" s="72">
        <f t="shared" si="113"/>
        <v>151.38122165603315</v>
      </c>
      <c r="BQ110" s="260">
        <f t="shared" si="114"/>
        <v>128.25957745717838</v>
      </c>
      <c r="BR110" s="260">
        <f t="shared" si="115"/>
        <v>104.54771619066572</v>
      </c>
      <c r="BS110" s="260">
        <f t="shared" si="116"/>
        <v>88.554014291719213</v>
      </c>
      <c r="BT110" s="260">
        <f t="shared" si="94"/>
        <v>61.636144814880303</v>
      </c>
      <c r="BU110" s="260">
        <f t="shared" si="95"/>
        <v>115.09765005086571</v>
      </c>
      <c r="BV110" s="260">
        <f t="shared" si="96"/>
        <v>105.48411448679254</v>
      </c>
      <c r="BW110" s="260">
        <f t="shared" si="97"/>
        <v>146.10372472930263</v>
      </c>
      <c r="BX110" s="260">
        <f t="shared" si="98"/>
        <v>130.29399441930317</v>
      </c>
      <c r="BY110" s="260">
        <f t="shared" si="99"/>
        <v>145.57987232521558</v>
      </c>
      <c r="BZ110" s="260">
        <f t="shared" si="100"/>
        <v>127.11040406868095</v>
      </c>
      <c r="CA110" s="260">
        <f t="shared" si="101"/>
        <v>143.54212582658542</v>
      </c>
      <c r="CB110" s="260">
        <f t="shared" si="102"/>
        <v>119.28883283639084</v>
      </c>
    </row>
    <row r="111" spans="43:80" x14ac:dyDescent="0.2">
      <c r="AQ111" s="248">
        <f t="shared" si="76"/>
        <v>2020</v>
      </c>
      <c r="AR111" s="60">
        <f t="shared" si="77"/>
        <v>105</v>
      </c>
      <c r="AS111" s="61">
        <v>44075</v>
      </c>
      <c r="AT111" s="180">
        <f>+IFERROR(VLOOKUP($AS111,'Salario Nominal'!$C$7:$D$250,2,0),"")</f>
        <v>79.501904687297397</v>
      </c>
      <c r="AU111" s="50">
        <f>+IFERROR(VLOOKUP($AS111,IPC!$C$7:$D$250,2,0),"")</f>
        <v>79.72</v>
      </c>
      <c r="AV111" s="50">
        <f>+IFERROR(VLOOKUP($AS111,'IPP-Industria'!$C$7:$G$234,2,0),"")</f>
        <v>111.31</v>
      </c>
      <c r="AW111" s="50">
        <f>+IFERROR(VLOOKUP($AS111,'IPP-Minería'!$C$7:$G$234,2,0),"")</f>
        <v>117.92</v>
      </c>
      <c r="AX111" s="50">
        <f t="shared" si="78"/>
        <v>258.23132097619049</v>
      </c>
      <c r="AY111" s="50">
        <f>+VLOOKUP(AS111,'Paridad Diesel'!$C$7:$G$234,2,0)</f>
        <v>0.33388999999999996</v>
      </c>
      <c r="AZ111" s="51">
        <f>+VLOOKUP(AS111,'Tipo de Cambio Observado'!$C$7:$D$258,2,0)</f>
        <v>773.40238095238101</v>
      </c>
      <c r="BA111" s="54">
        <f t="shared" si="87"/>
        <v>153.55415786096432</v>
      </c>
      <c r="BB111" s="55">
        <f t="shared" si="88"/>
        <v>129.22677905657318</v>
      </c>
      <c r="BC111" s="55">
        <f t="shared" si="89"/>
        <v>110.76724052144493</v>
      </c>
      <c r="BD111" s="55">
        <f t="shared" si="90"/>
        <v>99.134089953762086</v>
      </c>
      <c r="BE111" s="55">
        <f t="shared" si="91"/>
        <v>62.080594022407155</v>
      </c>
      <c r="BF111" s="55">
        <f t="shared" si="92"/>
        <v>40.242256237194162</v>
      </c>
      <c r="BG111" s="56">
        <f t="shared" si="93"/>
        <v>154.26718038992249</v>
      </c>
      <c r="BH111" s="55">
        <f t="shared" si="79"/>
        <v>121.08880446592519</v>
      </c>
      <c r="BI111" s="55">
        <f t="shared" si="80"/>
        <v>109.81982702453651</v>
      </c>
      <c r="BJ111" s="55">
        <f t="shared" si="81"/>
        <v>148.04893523803148</v>
      </c>
      <c r="BK111" s="55">
        <f t="shared" si="82"/>
        <v>131.80316180508089</v>
      </c>
      <c r="BL111" s="55">
        <f t="shared" si="83"/>
        <v>147.75830888119597</v>
      </c>
      <c r="BM111" s="55">
        <f t="shared" si="84"/>
        <v>128.94291186560324</v>
      </c>
      <c r="BN111" s="55">
        <f t="shared" si="85"/>
        <v>145.88038260402968</v>
      </c>
      <c r="BO111" s="55">
        <f t="shared" si="86"/>
        <v>121.3199733656248</v>
      </c>
      <c r="BP111" s="72">
        <f t="shared" si="113"/>
        <v>151.52311655230852</v>
      </c>
      <c r="BQ111" s="260">
        <f t="shared" si="114"/>
        <v>128.41087156211162</v>
      </c>
      <c r="BR111" s="260">
        <f t="shared" si="115"/>
        <v>105.95084087968952</v>
      </c>
      <c r="BS111" s="260">
        <f t="shared" si="116"/>
        <v>91.08589043015273</v>
      </c>
      <c r="BT111" s="260">
        <f t="shared" si="94"/>
        <v>58.806251431437296</v>
      </c>
      <c r="BU111" s="260">
        <f t="shared" si="95"/>
        <v>116.39023473013292</v>
      </c>
      <c r="BV111" s="260">
        <f t="shared" si="96"/>
        <v>105.84002518391999</v>
      </c>
      <c r="BW111" s="260">
        <f t="shared" si="97"/>
        <v>146.25685476457971</v>
      </c>
      <c r="BX111" s="260">
        <f t="shared" si="98"/>
        <v>130.08085314029384</v>
      </c>
      <c r="BY111" s="260">
        <f t="shared" si="99"/>
        <v>145.78309252633642</v>
      </c>
      <c r="BZ111" s="260">
        <f t="shared" si="100"/>
        <v>126.94130991585824</v>
      </c>
      <c r="CA111" s="260">
        <f t="shared" si="101"/>
        <v>143.79711213631202</v>
      </c>
      <c r="CB111" s="260">
        <f t="shared" si="102"/>
        <v>119.09060499998212</v>
      </c>
    </row>
    <row r="112" spans="43:80" x14ac:dyDescent="0.2">
      <c r="AQ112" s="248">
        <f t="shared" si="76"/>
        <v>2020</v>
      </c>
      <c r="AR112" s="60">
        <f t="shared" si="77"/>
        <v>106</v>
      </c>
      <c r="AS112" s="61">
        <v>44105</v>
      </c>
      <c r="AT112" s="180">
        <f>+IFERROR(VLOOKUP($AS112,'Salario Nominal'!$C$7:$D$250,2,0),"")</f>
        <v>79.778527572144995</v>
      </c>
      <c r="AU112" s="50">
        <f>+IFERROR(VLOOKUP($AS112,IPC!$C$7:$D$250,2,0),"")</f>
        <v>80.27</v>
      </c>
      <c r="AV112" s="50">
        <f>+IFERROR(VLOOKUP($AS112,'IPP-Industria'!$C$7:$G$234,2,0),"")</f>
        <v>113.16</v>
      </c>
      <c r="AW112" s="50">
        <f>+IFERROR(VLOOKUP($AS112,'IPP-Minería'!$C$7:$G$234,2,0),"")</f>
        <v>120.81</v>
      </c>
      <c r="AX112" s="50">
        <f t="shared" si="78"/>
        <v>249.17124385714288</v>
      </c>
      <c r="AY112" s="50">
        <f>+VLOOKUP(AS112,'Paridad Diesel'!$C$7:$G$234,2,0)</f>
        <v>0.31610000000000005</v>
      </c>
      <c r="AZ112" s="51">
        <f>+VLOOKUP(AS112,'Tipo de Cambio Observado'!$C$7:$D$258,2,0)</f>
        <v>788.26714285714286</v>
      </c>
      <c r="BA112" s="54">
        <f t="shared" si="87"/>
        <v>154.08844184189425</v>
      </c>
      <c r="BB112" s="55">
        <f t="shared" si="88"/>
        <v>130.11833360350138</v>
      </c>
      <c r="BC112" s="55">
        <f t="shared" si="89"/>
        <v>112.60821972335555</v>
      </c>
      <c r="BD112" s="55">
        <f t="shared" si="90"/>
        <v>101.56368221941992</v>
      </c>
      <c r="BE112" s="55">
        <f t="shared" si="91"/>
        <v>59.902488875002689</v>
      </c>
      <c r="BF112" s="55">
        <f t="shared" si="92"/>
        <v>38.098107749789087</v>
      </c>
      <c r="BG112" s="56">
        <f t="shared" si="93"/>
        <v>157.23218924261224</v>
      </c>
      <c r="BH112" s="55">
        <f t="shared" si="79"/>
        <v>122.65488943756739</v>
      </c>
      <c r="BI112" s="55">
        <f t="shared" si="80"/>
        <v>110.57379273843792</v>
      </c>
      <c r="BJ112" s="55">
        <f t="shared" si="81"/>
        <v>148.66903231390697</v>
      </c>
      <c r="BK112" s="55">
        <f t="shared" si="82"/>
        <v>132.15643151497829</v>
      </c>
      <c r="BL112" s="55">
        <f t="shared" si="83"/>
        <v>148.40991074664339</v>
      </c>
      <c r="BM112" s="55">
        <f t="shared" si="84"/>
        <v>129.32714252198315</v>
      </c>
      <c r="BN112" s="55">
        <f t="shared" si="85"/>
        <v>146.58737938661096</v>
      </c>
      <c r="BO112" s="55">
        <f t="shared" si="86"/>
        <v>121.69828122951742</v>
      </c>
      <c r="BP112" s="72">
        <f t="shared" si="113"/>
        <v>152.0798247591604</v>
      </c>
      <c r="BQ112" s="260">
        <f t="shared" si="114"/>
        <v>128.71886313286865</v>
      </c>
      <c r="BR112" s="260">
        <f t="shared" si="115"/>
        <v>107.68401499319999</v>
      </c>
      <c r="BS112" s="260">
        <f t="shared" si="116"/>
        <v>94.085750315258508</v>
      </c>
      <c r="BT112" s="260">
        <f t="shared" si="94"/>
        <v>59.264503414985946</v>
      </c>
      <c r="BU112" s="260">
        <f t="shared" si="95"/>
        <v>118.06663553097712</v>
      </c>
      <c r="BV112" s="260">
        <f t="shared" si="96"/>
        <v>107.12723281785738</v>
      </c>
      <c r="BW112" s="260">
        <f t="shared" si="97"/>
        <v>146.76908886772108</v>
      </c>
      <c r="BX112" s="260">
        <f t="shared" si="98"/>
        <v>130.53643864496809</v>
      </c>
      <c r="BY112" s="260">
        <f t="shared" si="99"/>
        <v>146.35715794021357</v>
      </c>
      <c r="BZ112" s="260">
        <f t="shared" si="100"/>
        <v>127.49082905870978</v>
      </c>
      <c r="CA112" s="260">
        <f t="shared" si="101"/>
        <v>144.41815861242878</v>
      </c>
      <c r="CB112" s="260">
        <f t="shared" si="102"/>
        <v>119.7173038918164</v>
      </c>
    </row>
    <row r="113" spans="43:80" x14ac:dyDescent="0.2">
      <c r="AQ113" s="248">
        <f t="shared" si="76"/>
        <v>2020</v>
      </c>
      <c r="AR113" s="60">
        <f t="shared" si="77"/>
        <v>107</v>
      </c>
      <c r="AS113" s="61">
        <v>44136</v>
      </c>
      <c r="AT113" s="180">
        <f>+IFERROR(VLOOKUP($AS113,'Salario Nominal'!$C$7:$D$250,2,0),"")</f>
        <v>80.430485482251996</v>
      </c>
      <c r="AU113" s="50">
        <f>+IFERROR(VLOOKUP($AS113,IPC!$C$7:$D$250,2,0),"")</f>
        <v>80.16</v>
      </c>
      <c r="AV113" s="50">
        <f>+IFERROR(VLOOKUP($AS113,'IPP-Industria'!$C$7:$G$234,2,0),"")</f>
        <v>113.86</v>
      </c>
      <c r="AW113" s="50">
        <f>+IFERROR(VLOOKUP($AS113,'IPP-Minería'!$C$7:$G$234,2,0),"")</f>
        <v>122.56</v>
      </c>
      <c r="AX113" s="50">
        <f t="shared" si="78"/>
        <v>251.45444637142859</v>
      </c>
      <c r="AY113" s="50">
        <f>+VLOOKUP(AS113,'Paridad Diesel'!$C$7:$G$234,2,0)</f>
        <v>0.32961000000000001</v>
      </c>
      <c r="AZ113" s="51">
        <f>+VLOOKUP(AS113,'Tipo de Cambio Observado'!$C$7:$D$258,2,0)</f>
        <v>762.88476190476194</v>
      </c>
      <c r="BA113" s="54">
        <f t="shared" si="87"/>
        <v>155.34766762071098</v>
      </c>
      <c r="BB113" s="55">
        <f t="shared" si="88"/>
        <v>129.94002269411573</v>
      </c>
      <c r="BC113" s="55">
        <f t="shared" si="89"/>
        <v>113.30480644840284</v>
      </c>
      <c r="BD113" s="55">
        <f t="shared" si="90"/>
        <v>103.0348886086591</v>
      </c>
      <c r="BE113" s="55">
        <f t="shared" si="91"/>
        <v>60.451386537085206</v>
      </c>
      <c r="BF113" s="55">
        <f t="shared" si="92"/>
        <v>39.726407135109078</v>
      </c>
      <c r="BG113" s="56">
        <f t="shared" si="93"/>
        <v>152.1692770541537</v>
      </c>
      <c r="BH113" s="55">
        <f t="shared" si="79"/>
        <v>123.68820020756705</v>
      </c>
      <c r="BI113" s="55">
        <f t="shared" si="80"/>
        <v>111.35514961805154</v>
      </c>
      <c r="BJ113" s="55">
        <f t="shared" si="81"/>
        <v>149.61733132009485</v>
      </c>
      <c r="BK113" s="55">
        <f t="shared" si="82"/>
        <v>132.73792548237344</v>
      </c>
      <c r="BL113" s="55">
        <f t="shared" si="83"/>
        <v>149.41996406030555</v>
      </c>
      <c r="BM113" s="55">
        <f t="shared" si="84"/>
        <v>129.94203421616345</v>
      </c>
      <c r="BN113" s="55">
        <f t="shared" si="85"/>
        <v>147.56706959943187</v>
      </c>
      <c r="BO113" s="55">
        <f t="shared" si="86"/>
        <v>122.2043282542007</v>
      </c>
      <c r="BP113" s="72">
        <f t="shared" si="113"/>
        <v>152.88494232430631</v>
      </c>
      <c r="BQ113" s="260">
        <f t="shared" si="114"/>
        <v>129.007942940509</v>
      </c>
      <c r="BR113" s="260">
        <f t="shared" si="115"/>
        <v>109.67923839851396</v>
      </c>
      <c r="BS113" s="260">
        <f t="shared" si="116"/>
        <v>97.354630797253762</v>
      </c>
      <c r="BT113" s="260">
        <f t="shared" si="94"/>
        <v>61.396855844929519</v>
      </c>
      <c r="BU113" s="260">
        <f t="shared" si="95"/>
        <v>119.97594043232355</v>
      </c>
      <c r="BV113" s="260">
        <f t="shared" si="96"/>
        <v>108.89625537915106</v>
      </c>
      <c r="BW113" s="260">
        <f t="shared" si="97"/>
        <v>147.47277850187427</v>
      </c>
      <c r="BX113" s="260">
        <f t="shared" si="98"/>
        <v>131.31051065521433</v>
      </c>
      <c r="BY113" s="260">
        <f t="shared" si="99"/>
        <v>147.1389113074992</v>
      </c>
      <c r="BZ113" s="260">
        <f t="shared" si="100"/>
        <v>128.39539947101801</v>
      </c>
      <c r="CA113" s="260">
        <f t="shared" si="101"/>
        <v>145.24609648736296</v>
      </c>
      <c r="CB113" s="260">
        <f t="shared" si="102"/>
        <v>120.7523375169327</v>
      </c>
    </row>
    <row r="114" spans="43:80" x14ac:dyDescent="0.2">
      <c r="AQ114" s="248">
        <f t="shared" si="76"/>
        <v>2020</v>
      </c>
      <c r="AR114" s="60">
        <f t="shared" si="77"/>
        <v>108</v>
      </c>
      <c r="AS114" s="61">
        <v>44166</v>
      </c>
      <c r="AT114" s="180">
        <f>+IFERROR(VLOOKUP($AS114,'Salario Nominal'!$C$7:$D$250,2,0),"")</f>
        <v>80.721368632407504</v>
      </c>
      <c r="AU114" s="50">
        <f>+IFERROR(VLOOKUP($AS114,IPC!$C$7:$D$250,2,0),"")</f>
        <v>80.430000000000007</v>
      </c>
      <c r="AV114" s="50">
        <f>+IFERROR(VLOOKUP($AS114,'IPP-Industria'!$C$7:$G$234,2,0),"")</f>
        <v>116.98</v>
      </c>
      <c r="AW114" s="50">
        <f>+IFERROR(VLOOKUP($AS114,'IPP-Minería'!$C$7:$G$234,2,0),"")</f>
        <v>128.38</v>
      </c>
      <c r="AX114" s="50">
        <f t="shared" si="78"/>
        <v>284.49596492999996</v>
      </c>
      <c r="AY114" s="50">
        <f>+VLOOKUP(AS114,'Paridad Diesel'!$C$7:$G$234,2,0)</f>
        <v>0.38721</v>
      </c>
      <c r="AZ114" s="51">
        <f>+VLOOKUP(AS114,'Tipo de Cambio Observado'!$C$7:$D$258,2,0)</f>
        <v>734.73299999999995</v>
      </c>
      <c r="BA114" s="54">
        <f t="shared" si="87"/>
        <v>155.90949462767085</v>
      </c>
      <c r="BB114" s="55">
        <f t="shared" si="88"/>
        <v>130.37769492624415</v>
      </c>
      <c r="BC114" s="55">
        <f t="shared" si="89"/>
        <v>116.40959299432781</v>
      </c>
      <c r="BD114" s="55">
        <f t="shared" si="90"/>
        <v>107.92770071458595</v>
      </c>
      <c r="BE114" s="55">
        <f t="shared" si="91"/>
        <v>68.39479592586197</v>
      </c>
      <c r="BF114" s="55">
        <f t="shared" si="92"/>
        <v>46.66867542485236</v>
      </c>
      <c r="BG114" s="56">
        <f t="shared" si="93"/>
        <v>146.5539685950458</v>
      </c>
      <c r="BH114" s="55">
        <f t="shared" si="79"/>
        <v>126.3928071323687</v>
      </c>
      <c r="BI114" s="55">
        <f t="shared" si="80"/>
        <v>114.84873698096418</v>
      </c>
      <c r="BJ114" s="55">
        <f t="shared" si="81"/>
        <v>150.17126849349086</v>
      </c>
      <c r="BK114" s="55">
        <f t="shared" si="82"/>
        <v>134.19900285041447</v>
      </c>
      <c r="BL114" s="55">
        <f t="shared" si="83"/>
        <v>150.08329229751243</v>
      </c>
      <c r="BM114" s="55">
        <f t="shared" si="84"/>
        <v>131.69071595842723</v>
      </c>
      <c r="BN114" s="55">
        <f t="shared" si="85"/>
        <v>148.33404560980432</v>
      </c>
      <c r="BO114" s="55">
        <f t="shared" si="86"/>
        <v>124.44602794949435</v>
      </c>
      <c r="BP114" s="72">
        <f t="shared" si="113"/>
        <v>153.77254784659286</v>
      </c>
      <c r="BQ114" s="260">
        <f t="shared" si="114"/>
        <v>129.38617820284219</v>
      </c>
      <c r="BR114" s="260">
        <f t="shared" si="115"/>
        <v>111.82041330812353</v>
      </c>
      <c r="BS114" s="260">
        <f t="shared" si="116"/>
        <v>100.74541123721453</v>
      </c>
      <c r="BT114" s="260">
        <f t="shared" si="94"/>
        <v>63.474660364558851</v>
      </c>
      <c r="BU114" s="260">
        <f t="shared" si="95"/>
        <v>121.99917974233604</v>
      </c>
      <c r="BV114" s="260">
        <f t="shared" si="96"/>
        <v>110.74159502555507</v>
      </c>
      <c r="BW114" s="260">
        <f t="shared" si="97"/>
        <v>148.26084351609754</v>
      </c>
      <c r="BX114" s="260">
        <f t="shared" si="98"/>
        <v>132.15328220984767</v>
      </c>
      <c r="BY114" s="260">
        <f t="shared" si="99"/>
        <v>148.00719707380293</v>
      </c>
      <c r="BZ114" s="260">
        <f t="shared" si="100"/>
        <v>129.37070932455978</v>
      </c>
      <c r="CA114" s="260">
        <f t="shared" si="101"/>
        <v>146.16320298816467</v>
      </c>
      <c r="CB114" s="260">
        <f t="shared" si="102"/>
        <v>121.85732492823212</v>
      </c>
    </row>
    <row r="115" spans="43:80" x14ac:dyDescent="0.2">
      <c r="AQ115" s="248">
        <f t="shared" si="76"/>
        <v>2021</v>
      </c>
      <c r="AR115" s="60">
        <f t="shared" si="77"/>
        <v>109</v>
      </c>
      <c r="AS115" s="61">
        <v>44197</v>
      </c>
      <c r="AT115" s="180">
        <f>+IFERROR(VLOOKUP($AS115,'Salario Nominal'!$C$7:$D$250,2,0),"")</f>
        <v>81.656506198518002</v>
      </c>
      <c r="AU115" s="50">
        <f>+IFERROR(VLOOKUP($AS115,IPC!$C$7:$D$250,2,0),"")</f>
        <v>80.989999999999995</v>
      </c>
      <c r="AV115" s="50">
        <f>+IFERROR(VLOOKUP($AS115,'IPP-Industria'!$C$7:$G$234,2,0),"")</f>
        <v>118.3</v>
      </c>
      <c r="AW115" s="50">
        <f>+IFERROR(VLOOKUP($AS115,'IPP-Minería'!$C$7:$G$234,2,0),"")</f>
        <v>130.47</v>
      </c>
      <c r="AX115" s="50">
        <f t="shared" si="78"/>
        <v>300.73881584000003</v>
      </c>
      <c r="AY115" s="50">
        <f>+VLOOKUP(AS115,'Paridad Diesel'!$C$7:$G$234,2,0)</f>
        <v>0.41564000000000001</v>
      </c>
      <c r="AZ115" s="51">
        <f>+VLOOKUP(AS115,'Tipo de Cambio Observado'!$C$7:$D$258,2,0)</f>
        <v>723.55600000000004</v>
      </c>
      <c r="BA115" s="54">
        <f t="shared" si="87"/>
        <v>157.71566847989547</v>
      </c>
      <c r="BB115" s="55">
        <f t="shared" si="88"/>
        <v>131.28545955584374</v>
      </c>
      <c r="BC115" s="55">
        <f t="shared" si="89"/>
        <v>117.72315653298837</v>
      </c>
      <c r="BD115" s="55">
        <f t="shared" si="90"/>
        <v>109.68474148802017</v>
      </c>
      <c r="BE115" s="55">
        <f t="shared" si="91"/>
        <v>72.299689527839774</v>
      </c>
      <c r="BF115" s="55">
        <f t="shared" si="92"/>
        <v>50.095215138001691</v>
      </c>
      <c r="BG115" s="56">
        <f t="shared" si="93"/>
        <v>144.32454143308792</v>
      </c>
      <c r="BH115" s="55">
        <f t="shared" si="79"/>
        <v>127.95790221434915</v>
      </c>
      <c r="BI115" s="55">
        <f t="shared" si="80"/>
        <v>116.79350797907064</v>
      </c>
      <c r="BJ115" s="55">
        <f t="shared" si="81"/>
        <v>151.78209255580782</v>
      </c>
      <c r="BK115" s="55">
        <f t="shared" si="82"/>
        <v>135.89827920119467</v>
      </c>
      <c r="BL115" s="55">
        <f t="shared" si="83"/>
        <v>151.7270498508903</v>
      </c>
      <c r="BM115" s="55">
        <f t="shared" si="84"/>
        <v>133.43738478102037</v>
      </c>
      <c r="BN115" s="55">
        <f t="shared" si="85"/>
        <v>149.95304619216662</v>
      </c>
      <c r="BO115" s="55">
        <f t="shared" si="86"/>
        <v>126.21977035115309</v>
      </c>
      <c r="BP115" s="72">
        <f t="shared" si="113"/>
        <v>154.7742277833031</v>
      </c>
      <c r="BQ115" s="260">
        <f t="shared" si="114"/>
        <v>129.89409412654672</v>
      </c>
      <c r="BR115" s="260">
        <f t="shared" si="115"/>
        <v>113.43914817394766</v>
      </c>
      <c r="BS115" s="260">
        <f t="shared" si="116"/>
        <v>103.20022418383076</v>
      </c>
      <c r="BT115" s="260">
        <f t="shared" si="94"/>
        <v>64.788607047442909</v>
      </c>
      <c r="BU115" s="260">
        <f t="shared" si="95"/>
        <v>123.61001865075768</v>
      </c>
      <c r="BV115" s="260">
        <f t="shared" si="96"/>
        <v>112.1651883333988</v>
      </c>
      <c r="BW115" s="260">
        <f t="shared" si="97"/>
        <v>149.16165602898667</v>
      </c>
      <c r="BX115" s="260">
        <f t="shared" si="98"/>
        <v>133.00008629378718</v>
      </c>
      <c r="BY115" s="260">
        <f t="shared" si="99"/>
        <v>148.96175695183956</v>
      </c>
      <c r="BZ115" s="260">
        <f t="shared" si="100"/>
        <v>130.29276924021443</v>
      </c>
      <c r="CA115" s="260">
        <f t="shared" si="101"/>
        <v>147.14056162011494</v>
      </c>
      <c r="CB115" s="260">
        <f t="shared" si="102"/>
        <v>122.82553340784575</v>
      </c>
    </row>
    <row r="116" spans="43:80" x14ac:dyDescent="0.2">
      <c r="AQ116" s="248">
        <f t="shared" si="76"/>
        <v>2021</v>
      </c>
      <c r="AR116" s="60">
        <f t="shared" si="77"/>
        <v>110</v>
      </c>
      <c r="AS116" s="61">
        <v>44228</v>
      </c>
      <c r="AT116" s="180">
        <f>+IFERROR(VLOOKUP($AS116,'Salario Nominal'!$C$7:$D$250,2,0),"")</f>
        <v>81.463644485017497</v>
      </c>
      <c r="AU116" s="50">
        <f>+IFERROR(VLOOKUP($AS116,IPC!$C$7:$D$250,2,0),"")</f>
        <v>81.14</v>
      </c>
      <c r="AV116" s="50">
        <f>+IFERROR(VLOOKUP($AS116,'IPP-Industria'!$C$7:$G$234,2,0),"")</f>
        <v>122.48</v>
      </c>
      <c r="AW116" s="50">
        <f>+IFERROR(VLOOKUP($AS116,'IPP-Minería'!$C$7:$G$234,2,0),"")</f>
        <v>137.86000000000001</v>
      </c>
      <c r="AX116" s="50">
        <f t="shared" si="78"/>
        <v>333.02964878999995</v>
      </c>
      <c r="AY116" s="50">
        <f>+VLOOKUP(AS116,'Paridad Diesel'!$C$7:$G$234,2,0)</f>
        <v>0.46085999999999999</v>
      </c>
      <c r="AZ116" s="51">
        <f>+VLOOKUP(AS116,'Tipo de Cambio Observado'!$C$7:$D$258,2,0)</f>
        <v>722.62649999999996</v>
      </c>
      <c r="BA116" s="54">
        <f t="shared" si="87"/>
        <v>157.34316522834854</v>
      </c>
      <c r="BB116" s="55">
        <f t="shared" si="88"/>
        <v>131.52861079591506</v>
      </c>
      <c r="BC116" s="55">
        <f t="shared" si="89"/>
        <v>121.88277440541349</v>
      </c>
      <c r="BD116" s="55">
        <f t="shared" si="90"/>
        <v>115.89743589743591</v>
      </c>
      <c r="BE116" s="55">
        <f t="shared" si="91"/>
        <v>80.062628908842072</v>
      </c>
      <c r="BF116" s="55">
        <f t="shared" si="92"/>
        <v>55.54537784741472</v>
      </c>
      <c r="BG116" s="56">
        <f t="shared" si="93"/>
        <v>144.13913814535059</v>
      </c>
      <c r="BH116" s="55">
        <f t="shared" si="79"/>
        <v>131.10686522558615</v>
      </c>
      <c r="BI116" s="55">
        <f t="shared" si="80"/>
        <v>120.5368517362089</v>
      </c>
      <c r="BJ116" s="55">
        <f t="shared" si="81"/>
        <v>151.57415075614975</v>
      </c>
      <c r="BK116" s="55">
        <f t="shared" si="82"/>
        <v>136.83984098179459</v>
      </c>
      <c r="BL116" s="55">
        <f t="shared" si="83"/>
        <v>151.6649617064954</v>
      </c>
      <c r="BM116" s="55">
        <f t="shared" si="84"/>
        <v>134.77205542153621</v>
      </c>
      <c r="BN116" s="55">
        <f t="shared" si="85"/>
        <v>150.07992646835638</v>
      </c>
      <c r="BO116" s="55">
        <f t="shared" si="86"/>
        <v>128.24635353309483</v>
      </c>
      <c r="BP116" s="72">
        <f t="shared" ref="BP116:BP147" si="117">+AVERAGE(BA111:BA116)</f>
        <v>155.65976594324741</v>
      </c>
      <c r="BQ116" s="260">
        <f t="shared" ref="BQ116:BQ147" si="118">+AVERAGE(BB111:BB116)</f>
        <v>130.41281677203222</v>
      </c>
      <c r="BR116" s="260">
        <f t="shared" ref="BR116:BR147" si="119">+AVERAGE(BC111:BC116)</f>
        <v>115.44929843765549</v>
      </c>
      <c r="BS116" s="260">
        <f t="shared" ref="BS116:BS147" si="120">+AVERAGE(BD111:BD116)</f>
        <v>106.2070898136472</v>
      </c>
      <c r="BT116" s="260">
        <f t="shared" si="94"/>
        <v>67.19859729950646</v>
      </c>
      <c r="BU116" s="260">
        <f t="shared" si="95"/>
        <v>125.48157811389395</v>
      </c>
      <c r="BV116" s="260">
        <f t="shared" si="96"/>
        <v>113.98797767954494</v>
      </c>
      <c r="BW116" s="260">
        <f t="shared" si="97"/>
        <v>149.9771351129136</v>
      </c>
      <c r="BX116" s="260">
        <f t="shared" si="98"/>
        <v>133.93910697263939</v>
      </c>
      <c r="BY116" s="260">
        <f t="shared" si="99"/>
        <v>149.84391459050718</v>
      </c>
      <c r="BZ116" s="260">
        <f t="shared" si="100"/>
        <v>131.35204079412225</v>
      </c>
      <c r="CA116" s="260">
        <f t="shared" si="101"/>
        <v>148.06697497673329</v>
      </c>
      <c r="CB116" s="260">
        <f t="shared" si="102"/>
        <v>124.02245578051419</v>
      </c>
    </row>
    <row r="117" spans="43:80" x14ac:dyDescent="0.2">
      <c r="AQ117" s="248">
        <f t="shared" si="76"/>
        <v>2021</v>
      </c>
      <c r="AR117" s="60">
        <f t="shared" si="77"/>
        <v>111</v>
      </c>
      <c r="AS117" s="61">
        <v>44256</v>
      </c>
      <c r="AT117" s="180">
        <f>+IFERROR(VLOOKUP($AS117,'Salario Nominal'!$C$7:$D$250,2,0),"")</f>
        <v>82.512972670351701</v>
      </c>
      <c r="AU117" s="50">
        <f>+IFERROR(VLOOKUP($AS117,IPC!$C$7:$D$250,2,0),"")</f>
        <v>81.45</v>
      </c>
      <c r="AV117" s="50">
        <f>+IFERROR(VLOOKUP($AS117,'IPP-Industria'!$C$7:$G$234,2,0),"")</f>
        <v>127.6</v>
      </c>
      <c r="AW117" s="50">
        <f>+IFERROR(VLOOKUP($AS117,'IPP-Minería'!$C$7:$G$234,2,0),"")</f>
        <v>146.38</v>
      </c>
      <c r="AX117" s="50">
        <f t="shared" si="78"/>
        <v>375.53853061739125</v>
      </c>
      <c r="AY117" s="50">
        <f>+VLOOKUP(AS117,'Paridad Diesel'!$C$7:$G$234,2,0)</f>
        <v>0.51700999999999997</v>
      </c>
      <c r="AZ117" s="51">
        <f>+VLOOKUP(AS117,'Tipo de Cambio Observado'!$C$7:$D$258,2,0)</f>
        <v>726.36608695652171</v>
      </c>
      <c r="BA117" s="54">
        <f t="shared" si="87"/>
        <v>159.36989284515886</v>
      </c>
      <c r="BB117" s="55">
        <f t="shared" si="88"/>
        <v>132.03112335872913</v>
      </c>
      <c r="BC117" s="55">
        <f t="shared" si="89"/>
        <v>126.97780873718779</v>
      </c>
      <c r="BD117" s="55">
        <f t="shared" si="90"/>
        <v>123.06010928961749</v>
      </c>
      <c r="BE117" s="55">
        <f t="shared" si="91"/>
        <v>90.282057849904092</v>
      </c>
      <c r="BF117" s="55">
        <f t="shared" si="92"/>
        <v>62.312884175003013</v>
      </c>
      <c r="BG117" s="56">
        <f t="shared" si="93"/>
        <v>144.88505715182578</v>
      </c>
      <c r="BH117" s="55">
        <f t="shared" si="79"/>
        <v>135.55435908192558</v>
      </c>
      <c r="BI117" s="55">
        <f t="shared" si="80"/>
        <v>125.6427898795437</v>
      </c>
      <c r="BJ117" s="55">
        <f t="shared" si="81"/>
        <v>153.29802163266282</v>
      </c>
      <c r="BK117" s="55">
        <f t="shared" si="82"/>
        <v>139.30480471587023</v>
      </c>
      <c r="BL117" s="55">
        <f t="shared" si="83"/>
        <v>153.60146454518116</v>
      </c>
      <c r="BM117" s="55">
        <f t="shared" si="84"/>
        <v>137.6525570355445</v>
      </c>
      <c r="BN117" s="55">
        <f t="shared" si="85"/>
        <v>152.13451841143171</v>
      </c>
      <c r="BO117" s="55">
        <f t="shared" si="86"/>
        <v>131.65633596554193</v>
      </c>
      <c r="BP117" s="72">
        <f t="shared" si="117"/>
        <v>156.62905510727981</v>
      </c>
      <c r="BQ117" s="260">
        <f t="shared" si="118"/>
        <v>130.88020748905819</v>
      </c>
      <c r="BR117" s="260">
        <f t="shared" si="119"/>
        <v>118.15105980694598</v>
      </c>
      <c r="BS117" s="260">
        <f t="shared" si="120"/>
        <v>110.19475970295643</v>
      </c>
      <c r="BT117" s="260">
        <f t="shared" si="94"/>
        <v>71.898841270755966</v>
      </c>
      <c r="BU117" s="260">
        <f t="shared" si="95"/>
        <v>127.89250388322733</v>
      </c>
      <c r="BV117" s="260">
        <f t="shared" si="96"/>
        <v>116.62513815537947</v>
      </c>
      <c r="BW117" s="260">
        <f t="shared" si="97"/>
        <v>150.85198284535215</v>
      </c>
      <c r="BX117" s="260">
        <f t="shared" si="98"/>
        <v>135.1893807911043</v>
      </c>
      <c r="BY117" s="260">
        <f t="shared" si="99"/>
        <v>150.81777386783804</v>
      </c>
      <c r="BZ117" s="260">
        <f t="shared" si="100"/>
        <v>132.80364832244584</v>
      </c>
      <c r="CA117" s="260">
        <f t="shared" si="101"/>
        <v>149.10933094463363</v>
      </c>
      <c r="CB117" s="260">
        <f t="shared" si="102"/>
        <v>125.74518288050039</v>
      </c>
    </row>
    <row r="118" spans="43:80" x14ac:dyDescent="0.2">
      <c r="AQ118" s="248">
        <f t="shared" si="76"/>
        <v>2021</v>
      </c>
      <c r="AR118" s="60">
        <f t="shared" si="77"/>
        <v>112</v>
      </c>
      <c r="AS118" s="61">
        <v>44287</v>
      </c>
      <c r="AT118" s="180">
        <f>+IFERROR(VLOOKUP($AS118,'Salario Nominal'!$C$7:$D$250,2,0),"")</f>
        <v>82.588942704565895</v>
      </c>
      <c r="AU118" s="50">
        <f>+IFERROR(VLOOKUP($AS118,IPC!$C$7:$D$250,2,0),"")</f>
        <v>81.75</v>
      </c>
      <c r="AV118" s="50">
        <f>+IFERROR(VLOOKUP($AS118,'IPP-Industria'!$C$7:$G$234,2,0),"")</f>
        <v>128.81</v>
      </c>
      <c r="AW118" s="50">
        <f>+IFERROR(VLOOKUP($AS118,'IPP-Minería'!$C$7:$G$234,2,0),"")</f>
        <v>148.1</v>
      </c>
      <c r="AX118" s="50">
        <f t="shared" si="78"/>
        <v>368.35558345238093</v>
      </c>
      <c r="AY118" s="50">
        <f>+VLOOKUP(AS118,'Paridad Diesel'!$C$7:$G$234,2,0)</f>
        <v>0.52039000000000002</v>
      </c>
      <c r="AZ118" s="51">
        <f>+VLOOKUP(AS118,'Tipo de Cambio Observado'!$C$7:$D$258,2,0)</f>
        <v>707.84523809523807</v>
      </c>
      <c r="BA118" s="54">
        <f t="shared" si="87"/>
        <v>159.51662536272951</v>
      </c>
      <c r="BB118" s="55">
        <f t="shared" si="88"/>
        <v>132.51742583887179</v>
      </c>
      <c r="BC118" s="55">
        <f t="shared" si="89"/>
        <v>128.18190864762664</v>
      </c>
      <c r="BD118" s="55">
        <f t="shared" si="90"/>
        <v>124.50609499789826</v>
      </c>
      <c r="BE118" s="55">
        <f t="shared" si="91"/>
        <v>88.555227715009181</v>
      </c>
      <c r="BF118" s="55">
        <f t="shared" si="92"/>
        <v>62.720260335060871</v>
      </c>
      <c r="BG118" s="56">
        <f t="shared" si="93"/>
        <v>141.19078467138709</v>
      </c>
      <c r="BH118" s="55">
        <f t="shared" si="79"/>
        <v>136.46249758922698</v>
      </c>
      <c r="BI118" s="55">
        <f t="shared" si="80"/>
        <v>125.98171953283891</v>
      </c>
      <c r="BJ118" s="55">
        <f t="shared" si="81"/>
        <v>153.52496498768664</v>
      </c>
      <c r="BK118" s="55">
        <f t="shared" si="82"/>
        <v>139.36572824265625</v>
      </c>
      <c r="BL118" s="55">
        <f t="shared" si="83"/>
        <v>153.85094009119325</v>
      </c>
      <c r="BM118" s="55">
        <f t="shared" si="84"/>
        <v>137.74022325679877</v>
      </c>
      <c r="BN118" s="55">
        <f t="shared" si="85"/>
        <v>152.42907507031498</v>
      </c>
      <c r="BO118" s="55">
        <f t="shared" si="86"/>
        <v>131.75386661784466</v>
      </c>
      <c r="BP118" s="72">
        <f t="shared" si="117"/>
        <v>157.5337523607524</v>
      </c>
      <c r="BQ118" s="260">
        <f t="shared" si="118"/>
        <v>131.28005619495326</v>
      </c>
      <c r="BR118" s="260">
        <f t="shared" si="119"/>
        <v>120.74667462765781</v>
      </c>
      <c r="BS118" s="260">
        <f t="shared" si="120"/>
        <v>114.01849516603613</v>
      </c>
      <c r="BT118" s="260">
        <f t="shared" si="94"/>
        <v>76.674297744090381</v>
      </c>
      <c r="BU118" s="260">
        <f t="shared" si="95"/>
        <v>130.19377190850392</v>
      </c>
      <c r="BV118" s="260">
        <f t="shared" si="96"/>
        <v>119.19312595444632</v>
      </c>
      <c r="BW118" s="260">
        <f t="shared" si="97"/>
        <v>151.66130495764878</v>
      </c>
      <c r="BX118" s="260">
        <f t="shared" si="98"/>
        <v>136.39093024571727</v>
      </c>
      <c r="BY118" s="260">
        <f t="shared" si="99"/>
        <v>151.72461209192969</v>
      </c>
      <c r="BZ118" s="260">
        <f t="shared" si="100"/>
        <v>134.20582844491511</v>
      </c>
      <c r="CA118" s="260">
        <f t="shared" si="101"/>
        <v>150.08294689191766</v>
      </c>
      <c r="CB118" s="260">
        <f t="shared" si="102"/>
        <v>127.42111377855491</v>
      </c>
    </row>
    <row r="119" spans="43:80" x14ac:dyDescent="0.2">
      <c r="AQ119" s="248">
        <f t="shared" si="76"/>
        <v>2021</v>
      </c>
      <c r="AR119" s="60">
        <f t="shared" si="77"/>
        <v>113</v>
      </c>
      <c r="AS119" s="61">
        <v>44317</v>
      </c>
      <c r="AT119" s="180">
        <f>+IFERROR(VLOOKUP($AS119,'Salario Nominal'!$C$7:$D$250,2,0),"")</f>
        <v>82.279540435852098</v>
      </c>
      <c r="AU119" s="50">
        <f>+IFERROR(VLOOKUP($AS119,IPC!$C$7:$D$250,2,0),"")</f>
        <v>81.97</v>
      </c>
      <c r="AV119" s="50">
        <f>+IFERROR(VLOOKUP($AS119,'IPP-Industria'!$C$7:$G$234,2,0),"")</f>
        <v>136.86000000000001</v>
      </c>
      <c r="AW119" s="50">
        <f>+IFERROR(VLOOKUP($AS119,'IPP-Minería'!$C$7:$G$234,2,0),"")</f>
        <v>162.27000000000001</v>
      </c>
      <c r="AX119" s="50">
        <f t="shared" si="78"/>
        <v>387.21987717499997</v>
      </c>
      <c r="AY119" s="50">
        <f>+VLOOKUP(AS119,'Paridad Diesel'!$C$7:$G$234,2,0)</f>
        <v>0.54364999999999997</v>
      </c>
      <c r="AZ119" s="51">
        <f>+VLOOKUP(AS119,'Tipo de Cambio Observado'!$C$7:$D$258,2,0)</f>
        <v>712.2595</v>
      </c>
      <c r="BA119" s="54">
        <f t="shared" si="87"/>
        <v>158.91902955669835</v>
      </c>
      <c r="BB119" s="55">
        <f t="shared" si="88"/>
        <v>132.87404765764305</v>
      </c>
      <c r="BC119" s="55">
        <f t="shared" si="89"/>
        <v>136.19265598567023</v>
      </c>
      <c r="BD119" s="55">
        <f t="shared" si="90"/>
        <v>136.41866330390923</v>
      </c>
      <c r="BE119" s="55">
        <f t="shared" si="91"/>
        <v>93.090334284135764</v>
      </c>
      <c r="BF119" s="55">
        <f t="shared" si="92"/>
        <v>65.523683259009275</v>
      </c>
      <c r="BG119" s="56">
        <f t="shared" si="93"/>
        <v>142.07127813031815</v>
      </c>
      <c r="BH119" s="55">
        <f t="shared" si="79"/>
        <v>142.53325633688365</v>
      </c>
      <c r="BI119" s="55">
        <f t="shared" si="80"/>
        <v>131.10690476374316</v>
      </c>
      <c r="BJ119" s="55">
        <f t="shared" si="81"/>
        <v>153.19401715490147</v>
      </c>
      <c r="BK119" s="55">
        <f t="shared" si="82"/>
        <v>139.88570338176049</v>
      </c>
      <c r="BL119" s="55">
        <f t="shared" si="83"/>
        <v>153.80965203589133</v>
      </c>
      <c r="BM119" s="55">
        <f t="shared" si="84"/>
        <v>138.87211145590985</v>
      </c>
      <c r="BN119" s="55">
        <f t="shared" si="85"/>
        <v>152.74562366218794</v>
      </c>
      <c r="BO119" s="55">
        <f t="shared" si="86"/>
        <v>133.76573968563122</v>
      </c>
      <c r="BP119" s="72">
        <f t="shared" si="117"/>
        <v>158.1289793500836</v>
      </c>
      <c r="BQ119" s="260">
        <f t="shared" si="118"/>
        <v>131.76906035554114</v>
      </c>
      <c r="BR119" s="260">
        <f t="shared" si="119"/>
        <v>124.56131621720237</v>
      </c>
      <c r="BS119" s="260">
        <f t="shared" si="120"/>
        <v>119.58245761524449</v>
      </c>
      <c r="BT119" s="260">
        <f t="shared" si="94"/>
        <v>82.114122368598814</v>
      </c>
      <c r="BU119" s="260">
        <f t="shared" si="95"/>
        <v>133.33461459672336</v>
      </c>
      <c r="BV119" s="260">
        <f t="shared" si="96"/>
        <v>122.48508514539492</v>
      </c>
      <c r="BW119" s="260">
        <f t="shared" si="97"/>
        <v>152.25741926344992</v>
      </c>
      <c r="BX119" s="260">
        <f t="shared" si="98"/>
        <v>137.58222656228179</v>
      </c>
      <c r="BY119" s="260">
        <f t="shared" si="99"/>
        <v>152.45622675452731</v>
      </c>
      <c r="BZ119" s="260">
        <f t="shared" si="100"/>
        <v>135.6941746515395</v>
      </c>
      <c r="CA119" s="260">
        <f t="shared" si="101"/>
        <v>150.94603923571034</v>
      </c>
      <c r="CB119" s="260">
        <f t="shared" si="102"/>
        <v>129.34801568379336</v>
      </c>
    </row>
    <row r="120" spans="43:80" x14ac:dyDescent="0.2">
      <c r="AQ120" s="248">
        <f t="shared" si="76"/>
        <v>2021</v>
      </c>
      <c r="AR120" s="60">
        <f t="shared" si="77"/>
        <v>114</v>
      </c>
      <c r="AS120" s="61">
        <v>44348</v>
      </c>
      <c r="AT120" s="180">
        <f>+IFERROR(VLOOKUP($AS120,'Salario Nominal'!$C$7:$D$250,2,0),"")</f>
        <v>82.609668555964106</v>
      </c>
      <c r="AU120" s="50">
        <f>+IFERROR(VLOOKUP($AS120,IPC!$C$7:$D$250,2,0),"")</f>
        <v>82.04</v>
      </c>
      <c r="AV120" s="50">
        <f>+IFERROR(VLOOKUP($AS120,'IPP-Industria'!$C$7:$G$234,2,0),"")</f>
        <v>135.71</v>
      </c>
      <c r="AW120" s="50">
        <f>+IFERROR(VLOOKUP($AS120,'IPP-Minería'!$C$7:$G$234,2,0),"")</f>
        <v>158.28</v>
      </c>
      <c r="AX120" s="50">
        <f t="shared" si="78"/>
        <v>418.94008959000001</v>
      </c>
      <c r="AY120" s="50">
        <f>+VLOOKUP(AS120,'Paridad Diesel'!$C$7:$G$234,2,0)</f>
        <v>0.57662000000000002</v>
      </c>
      <c r="AZ120" s="51">
        <f>+VLOOKUP(AS120,'Tipo de Cambio Observado'!$C$7:$D$258,2,0)</f>
        <v>726.54449999999997</v>
      </c>
      <c r="BA120" s="54">
        <f t="shared" si="87"/>
        <v>159.55665636160836</v>
      </c>
      <c r="BB120" s="55">
        <f t="shared" si="88"/>
        <v>132.98751823634302</v>
      </c>
      <c r="BC120" s="55">
        <f t="shared" si="89"/>
        <v>135.04826350880685</v>
      </c>
      <c r="BD120" s="55">
        <f t="shared" si="90"/>
        <v>133.06431273644387</v>
      </c>
      <c r="BE120" s="55">
        <f t="shared" si="91"/>
        <v>100.71609254535655</v>
      </c>
      <c r="BF120" s="55">
        <f t="shared" si="92"/>
        <v>69.497408701940472</v>
      </c>
      <c r="BG120" s="56">
        <f t="shared" si="93"/>
        <v>144.92064441899748</v>
      </c>
      <c r="BH120" s="55">
        <f t="shared" si="79"/>
        <v>141.28910951648942</v>
      </c>
      <c r="BI120" s="55">
        <f t="shared" si="80"/>
        <v>131.72918670348074</v>
      </c>
      <c r="BJ120" s="55">
        <f t="shared" si="81"/>
        <v>153.70673470144959</v>
      </c>
      <c r="BK120" s="55">
        <f t="shared" si="82"/>
        <v>141.16670659571176</v>
      </c>
      <c r="BL120" s="55">
        <f t="shared" si="83"/>
        <v>154.28157111122198</v>
      </c>
      <c r="BM120" s="55">
        <f t="shared" si="84"/>
        <v>140.15988199177292</v>
      </c>
      <c r="BN120" s="55">
        <f t="shared" si="85"/>
        <v>153.14181005367513</v>
      </c>
      <c r="BO120" s="55">
        <f t="shared" si="86"/>
        <v>135.19724264238835</v>
      </c>
      <c r="BP120" s="72">
        <f t="shared" si="117"/>
        <v>158.73683963907317</v>
      </c>
      <c r="BQ120" s="260">
        <f t="shared" si="118"/>
        <v>132.20403090722428</v>
      </c>
      <c r="BR120" s="260">
        <f t="shared" si="119"/>
        <v>127.66776130294888</v>
      </c>
      <c r="BS120" s="260">
        <f t="shared" si="120"/>
        <v>123.77189295222082</v>
      </c>
      <c r="BT120" s="260">
        <f t="shared" si="94"/>
        <v>87.501005138514586</v>
      </c>
      <c r="BU120" s="260">
        <f t="shared" si="95"/>
        <v>135.81733166074346</v>
      </c>
      <c r="BV120" s="260">
        <f t="shared" si="96"/>
        <v>125.298493432481</v>
      </c>
      <c r="BW120" s="260">
        <f t="shared" si="97"/>
        <v>152.84666363144302</v>
      </c>
      <c r="BX120" s="260">
        <f t="shared" si="98"/>
        <v>138.74351051983135</v>
      </c>
      <c r="BY120" s="260">
        <f t="shared" si="99"/>
        <v>153.15593989014556</v>
      </c>
      <c r="BZ120" s="260">
        <f t="shared" si="100"/>
        <v>137.10570232376378</v>
      </c>
      <c r="CA120" s="260">
        <f t="shared" si="101"/>
        <v>151.7473333096888</v>
      </c>
      <c r="CB120" s="260">
        <f t="shared" si="102"/>
        <v>131.13988479927568</v>
      </c>
    </row>
    <row r="121" spans="43:80" x14ac:dyDescent="0.2">
      <c r="AQ121" s="248">
        <f t="shared" si="76"/>
        <v>2021</v>
      </c>
      <c r="AR121" s="60">
        <f t="shared" si="77"/>
        <v>115</v>
      </c>
      <c r="AS121" s="61">
        <v>44378</v>
      </c>
      <c r="AT121" s="180">
        <f>+IFERROR(VLOOKUP($AS121,'Salario Nominal'!$C$7:$D$250,2,0),"")</f>
        <v>83.698373013881195</v>
      </c>
      <c r="AU121" s="50">
        <f>+IFERROR(VLOOKUP($AS121,IPC!$C$7:$D$250,2,0),"")</f>
        <v>82.7</v>
      </c>
      <c r="AV121" s="50">
        <f>+IFERROR(VLOOKUP($AS121,'IPP-Industria'!$C$7:$G$234,2,0),"")</f>
        <v>138.24</v>
      </c>
      <c r="AW121" s="50">
        <f>+IFERROR(VLOOKUP($AS121,'IPP-Minería'!$C$7:$G$234,2,0),"")</f>
        <v>160.97999999999999</v>
      </c>
      <c r="AX121" s="50">
        <f t="shared" si="78"/>
        <v>440.59861238095232</v>
      </c>
      <c r="AY121" s="50">
        <f>+VLOOKUP(AS121,'Paridad Diesel'!$C$7:$G$234,2,0)</f>
        <v>0.58711999999999998</v>
      </c>
      <c r="AZ121" s="51">
        <f>+VLOOKUP(AS121,'Tipo de Cambio Observado'!$C$7:$D$258,2,0)</f>
        <v>750.44047619047615</v>
      </c>
      <c r="BA121" s="54">
        <f t="shared" si="87"/>
        <v>161.65943738116357</v>
      </c>
      <c r="BB121" s="55">
        <f t="shared" si="88"/>
        <v>134.05738369265686</v>
      </c>
      <c r="BC121" s="55">
        <f t="shared" si="89"/>
        <v>137.56592695790627</v>
      </c>
      <c r="BD121" s="55">
        <f t="shared" si="90"/>
        <v>135.33417402269862</v>
      </c>
      <c r="BE121" s="55">
        <f t="shared" si="91"/>
        <v>105.92295109151306</v>
      </c>
      <c r="BF121" s="55">
        <f t="shared" si="92"/>
        <v>70.762926358924901</v>
      </c>
      <c r="BG121" s="56">
        <f t="shared" si="93"/>
        <v>149.68706996973086</v>
      </c>
      <c r="BH121" s="55">
        <f t="shared" si="79"/>
        <v>143.46169527966478</v>
      </c>
      <c r="BI121" s="55">
        <f t="shared" si="80"/>
        <v>134.33295604041433</v>
      </c>
      <c r="BJ121" s="55">
        <f t="shared" si="81"/>
        <v>155.59209920779713</v>
      </c>
      <c r="BK121" s="55">
        <f t="shared" si="82"/>
        <v>143.2431283955431</v>
      </c>
      <c r="BL121" s="55">
        <f t="shared" si="83"/>
        <v>156.24419929700022</v>
      </c>
      <c r="BM121" s="55">
        <f t="shared" si="84"/>
        <v>142.36828159215102</v>
      </c>
      <c r="BN121" s="55">
        <f t="shared" si="85"/>
        <v>155.11621200765282</v>
      </c>
      <c r="BO121" s="55">
        <f t="shared" si="86"/>
        <v>137.53865436652714</v>
      </c>
      <c r="BP121" s="72">
        <f t="shared" si="117"/>
        <v>159.39413445595119</v>
      </c>
      <c r="BQ121" s="260">
        <f t="shared" si="118"/>
        <v>132.6660182633598</v>
      </c>
      <c r="BR121" s="260">
        <f t="shared" si="119"/>
        <v>130.97488970710188</v>
      </c>
      <c r="BS121" s="260">
        <f t="shared" si="120"/>
        <v>128.04679837466722</v>
      </c>
      <c r="BT121" s="260">
        <f t="shared" si="94"/>
        <v>93.104882065793447</v>
      </c>
      <c r="BU121" s="260">
        <f t="shared" si="95"/>
        <v>138.40129717162941</v>
      </c>
      <c r="BV121" s="260">
        <f t="shared" si="96"/>
        <v>128.22173477603829</v>
      </c>
      <c r="BW121" s="260">
        <f t="shared" si="97"/>
        <v>153.4816647401079</v>
      </c>
      <c r="BX121" s="260">
        <f t="shared" si="98"/>
        <v>139.96765205222272</v>
      </c>
      <c r="BY121" s="260">
        <f t="shared" si="99"/>
        <v>153.90879813116388</v>
      </c>
      <c r="BZ121" s="260">
        <f t="shared" si="100"/>
        <v>138.59418512561885</v>
      </c>
      <c r="CA121" s="260">
        <f t="shared" si="101"/>
        <v>152.60786094560316</v>
      </c>
      <c r="CB121" s="260">
        <f t="shared" si="102"/>
        <v>133.02636546850468</v>
      </c>
    </row>
    <row r="122" spans="43:80" x14ac:dyDescent="0.2">
      <c r="AQ122" s="248">
        <f t="shared" si="76"/>
        <v>2021</v>
      </c>
      <c r="AR122" s="60">
        <f t="shared" si="77"/>
        <v>116</v>
      </c>
      <c r="AS122" s="61">
        <v>44409</v>
      </c>
      <c r="AT122" s="180">
        <f>+IFERROR(VLOOKUP($AS122,'Salario Nominal'!$C$7:$D$250,2,0),"")</f>
        <v>83.7560176972992</v>
      </c>
      <c r="AU122" s="50">
        <f>+IFERROR(VLOOKUP($AS122,IPC!$C$7:$D$250,2,0),"")</f>
        <v>83</v>
      </c>
      <c r="AV122" s="50">
        <f>+IFERROR(VLOOKUP($AS122,'IPP-Industria'!$C$7:$G$234,2,0),"")</f>
        <v>142</v>
      </c>
      <c r="AW122" s="50">
        <f>+IFERROR(VLOOKUP($AS122,'IPP-Minería'!$C$7:$G$234,2,0),"")</f>
        <v>166.32</v>
      </c>
      <c r="AX122" s="50">
        <f t="shared" si="78"/>
        <v>450.03884372727282</v>
      </c>
      <c r="AY122" s="50">
        <f>+VLOOKUP(AS122,'Paridad Diesel'!$C$7:$G$234,2,0)</f>
        <v>0.57710000000000006</v>
      </c>
      <c r="AZ122" s="51">
        <f>+VLOOKUP(AS122,'Tipo de Cambio Observado'!$C$7:$D$258,2,0)</f>
        <v>779.82818181818186</v>
      </c>
      <c r="BA122" s="54">
        <f t="shared" si="87"/>
        <v>161.77077535290437</v>
      </c>
      <c r="BB122" s="55">
        <f t="shared" si="88"/>
        <v>134.54368617279948</v>
      </c>
      <c r="BC122" s="55">
        <f t="shared" si="89"/>
        <v>141.30759279530304</v>
      </c>
      <c r="BD122" s="55">
        <f t="shared" si="90"/>
        <v>139.8234552332913</v>
      </c>
      <c r="BE122" s="55">
        <f t="shared" si="91"/>
        <v>108.19244794213931</v>
      </c>
      <c r="BF122" s="55">
        <f t="shared" si="92"/>
        <v>69.555260937688317</v>
      </c>
      <c r="BG122" s="56">
        <f t="shared" si="93"/>
        <v>155.54890670177264</v>
      </c>
      <c r="BH122" s="55">
        <f t="shared" si="79"/>
        <v>146.08200245468583</v>
      </c>
      <c r="BI122" s="55">
        <f t="shared" si="80"/>
        <v>136.62019879426003</v>
      </c>
      <c r="BJ122" s="55">
        <f t="shared" si="81"/>
        <v>155.81002990460379</v>
      </c>
      <c r="BK122" s="55">
        <f t="shared" si="82"/>
        <v>143.81383392981397</v>
      </c>
      <c r="BL122" s="55">
        <f t="shared" si="83"/>
        <v>156.58589650053949</v>
      </c>
      <c r="BM122" s="55">
        <f t="shared" si="84"/>
        <v>143.19852455677068</v>
      </c>
      <c r="BN122" s="55">
        <f t="shared" si="85"/>
        <v>155.60867757568417</v>
      </c>
      <c r="BO122" s="55">
        <f t="shared" si="86"/>
        <v>138.73902609041721</v>
      </c>
      <c r="BP122" s="72">
        <f t="shared" si="117"/>
        <v>160.13206947671048</v>
      </c>
      <c r="BQ122" s="260">
        <f t="shared" si="118"/>
        <v>133.16853082617388</v>
      </c>
      <c r="BR122" s="260">
        <f t="shared" si="119"/>
        <v>134.21235943875013</v>
      </c>
      <c r="BS122" s="260">
        <f t="shared" si="120"/>
        <v>132.03446826397646</v>
      </c>
      <c r="BT122" s="260">
        <f t="shared" si="94"/>
        <v>97.793185238009656</v>
      </c>
      <c r="BU122" s="260">
        <f t="shared" si="95"/>
        <v>140.89715337647939</v>
      </c>
      <c r="BV122" s="260">
        <f t="shared" si="96"/>
        <v>130.90229261904679</v>
      </c>
      <c r="BW122" s="260">
        <f t="shared" si="97"/>
        <v>154.18764459818357</v>
      </c>
      <c r="BX122" s="260">
        <f t="shared" si="98"/>
        <v>141.12998421022596</v>
      </c>
      <c r="BY122" s="260">
        <f t="shared" si="99"/>
        <v>154.72895393017123</v>
      </c>
      <c r="BZ122" s="260">
        <f t="shared" si="100"/>
        <v>139.99859664815793</v>
      </c>
      <c r="CA122" s="260">
        <f t="shared" si="101"/>
        <v>153.52931946349113</v>
      </c>
      <c r="CB122" s="260">
        <f t="shared" si="102"/>
        <v>134.77514422805839</v>
      </c>
    </row>
    <row r="123" spans="43:80" x14ac:dyDescent="0.2">
      <c r="AQ123" s="248">
        <f t="shared" si="76"/>
        <v>2021</v>
      </c>
      <c r="AR123" s="60">
        <f t="shared" si="77"/>
        <v>117</v>
      </c>
      <c r="AS123" s="61">
        <v>44440</v>
      </c>
      <c r="AT123" s="180">
        <f>+IFERROR(VLOOKUP($AS123,'Salario Nominal'!$C$7:$D$250,2,0),"")</f>
        <v>84.053976953062005</v>
      </c>
      <c r="AU123" s="50">
        <f>+IFERROR(VLOOKUP($AS123,IPC!$C$7:$D$250,2,0),"")</f>
        <v>83.98</v>
      </c>
      <c r="AV123" s="50">
        <f>+IFERROR(VLOOKUP($AS123,'IPP-Industria'!$C$7:$G$234,2,0),"")</f>
        <v>141.72999999999999</v>
      </c>
      <c r="AW123" s="50">
        <f>+IFERROR(VLOOKUP($AS123,'IPP-Minería'!$C$7:$G$234,2,0),"")</f>
        <v>164.92</v>
      </c>
      <c r="AX123" s="50">
        <f t="shared" si="78"/>
        <v>460.92108897619056</v>
      </c>
      <c r="AY123" s="50">
        <f>+VLOOKUP(AS123,'Paridad Diesel'!$C$7:$G$234,2,0)</f>
        <v>0.5881900000000001</v>
      </c>
      <c r="AZ123" s="51">
        <f>+VLOOKUP(AS123,'Tipo de Cambio Observado'!$C$7:$D$258,2,0)</f>
        <v>783.62619047619046</v>
      </c>
      <c r="BA123" s="54">
        <f t="shared" si="87"/>
        <v>162.34626952220125</v>
      </c>
      <c r="BB123" s="55">
        <f t="shared" si="88"/>
        <v>136.13227427459881</v>
      </c>
      <c r="BC123" s="55">
        <f t="shared" si="89"/>
        <v>141.03890934421335</v>
      </c>
      <c r="BD123" s="55">
        <f t="shared" si="90"/>
        <v>138.64649012189994</v>
      </c>
      <c r="BE123" s="55">
        <f t="shared" si="91"/>
        <v>110.80861489972006</v>
      </c>
      <c r="BF123" s="55">
        <f t="shared" si="92"/>
        <v>70.891888634446204</v>
      </c>
      <c r="BG123" s="56">
        <f t="shared" si="93"/>
        <v>156.30647882877591</v>
      </c>
      <c r="BH123" s="55">
        <f t="shared" si="79"/>
        <v>145.93603032916428</v>
      </c>
      <c r="BI123" s="55">
        <f t="shared" si="80"/>
        <v>137.24111066773094</v>
      </c>
      <c r="BJ123" s="55">
        <f t="shared" si="81"/>
        <v>156.59556872723809</v>
      </c>
      <c r="BK123" s="55">
        <f t="shared" si="82"/>
        <v>145.04689410530344</v>
      </c>
      <c r="BL123" s="55">
        <f t="shared" si="83"/>
        <v>157.27809733667624</v>
      </c>
      <c r="BM123" s="55">
        <f t="shared" si="84"/>
        <v>144.34447323729108</v>
      </c>
      <c r="BN123" s="55">
        <f t="shared" si="85"/>
        <v>156.27140027598239</v>
      </c>
      <c r="BO123" s="55">
        <f t="shared" si="86"/>
        <v>139.93312422528783</v>
      </c>
      <c r="BP123" s="72">
        <f t="shared" si="117"/>
        <v>160.62813225621758</v>
      </c>
      <c r="BQ123" s="260">
        <f t="shared" si="118"/>
        <v>133.85205597881884</v>
      </c>
      <c r="BR123" s="260">
        <f t="shared" si="119"/>
        <v>136.55587620658775</v>
      </c>
      <c r="BS123" s="260">
        <f t="shared" si="120"/>
        <v>134.63219840269019</v>
      </c>
      <c r="BT123" s="260">
        <f t="shared" si="94"/>
        <v>101.21427807964567</v>
      </c>
      <c r="BU123" s="260">
        <f t="shared" si="95"/>
        <v>142.62743191768581</v>
      </c>
      <c r="BV123" s="260">
        <f t="shared" si="96"/>
        <v>132.83534608374467</v>
      </c>
      <c r="BW123" s="260">
        <f t="shared" si="97"/>
        <v>154.73723578061279</v>
      </c>
      <c r="BX123" s="260">
        <f t="shared" si="98"/>
        <v>142.08699910846482</v>
      </c>
      <c r="BY123" s="260">
        <f t="shared" si="99"/>
        <v>155.34172606208708</v>
      </c>
      <c r="BZ123" s="260">
        <f t="shared" si="100"/>
        <v>141.11391601511573</v>
      </c>
      <c r="CA123" s="260">
        <f t="shared" si="101"/>
        <v>154.21879977424956</v>
      </c>
      <c r="CB123" s="260">
        <f t="shared" si="102"/>
        <v>136.15460893801608</v>
      </c>
    </row>
    <row r="124" spans="43:80" x14ac:dyDescent="0.2">
      <c r="AQ124" s="248">
        <f t="shared" si="76"/>
        <v>2021</v>
      </c>
      <c r="AR124" s="60">
        <f t="shared" si="77"/>
        <v>118</v>
      </c>
      <c r="AS124" s="61">
        <v>44470</v>
      </c>
      <c r="AT124" s="180">
        <f>+IFERROR(VLOOKUP($AS124,'Salario Nominal'!$C$7:$D$250,2,0),"")</f>
        <v>84.531839358800895</v>
      </c>
      <c r="AU124" s="50">
        <f>+IFERROR(VLOOKUP($AS124,IPC!$C$7:$D$250,2,0),"")</f>
        <v>85.1</v>
      </c>
      <c r="AV124" s="50">
        <f>+IFERROR(VLOOKUP($AS124,'IPP-Industria'!$C$7:$G$234,2,0),"")</f>
        <v>149.25</v>
      </c>
      <c r="AW124" s="50">
        <f>+IFERROR(VLOOKUP($AS124,'IPP-Minería'!$C$7:$G$234,2,0),"")</f>
        <v>177.73</v>
      </c>
      <c r="AX124" s="50">
        <f t="shared" si="78"/>
        <v>527.47248202000003</v>
      </c>
      <c r="AY124" s="50">
        <f>+VLOOKUP(AS124,'Paridad Diesel'!$C$7:$G$234,2,0)</f>
        <v>0.64803999999999995</v>
      </c>
      <c r="AZ124" s="51">
        <f>+VLOOKUP(AS124,'Tipo de Cambio Observado'!$C$7:$D$258,2,0)</f>
        <v>813.95050000000003</v>
      </c>
      <c r="BA124" s="54">
        <f t="shared" si="87"/>
        <v>163.26923809226588</v>
      </c>
      <c r="BB124" s="55">
        <f t="shared" si="88"/>
        <v>137.94780353379801</v>
      </c>
      <c r="BC124" s="55">
        <f t="shared" si="89"/>
        <v>148.52224101900688</v>
      </c>
      <c r="BD124" s="55">
        <f t="shared" si="90"/>
        <v>149.41572089113072</v>
      </c>
      <c r="BE124" s="55">
        <f t="shared" si="91"/>
        <v>126.8080296785312</v>
      </c>
      <c r="BF124" s="55">
        <f t="shared" si="92"/>
        <v>78.105339279257564</v>
      </c>
      <c r="BG124" s="56">
        <f t="shared" si="93"/>
        <v>162.35513583154949</v>
      </c>
      <c r="BH124" s="55">
        <f t="shared" si="79"/>
        <v>152.06165611918402</v>
      </c>
      <c r="BI124" s="55">
        <f t="shared" si="80"/>
        <v>144.85816065109688</v>
      </c>
      <c r="BJ124" s="55">
        <f t="shared" si="81"/>
        <v>157.75703983245486</v>
      </c>
      <c r="BK124" s="55">
        <f t="shared" si="82"/>
        <v>148.28544981776855</v>
      </c>
      <c r="BL124" s="55">
        <f t="shared" si="83"/>
        <v>158.65061414598941</v>
      </c>
      <c r="BM124" s="55">
        <f t="shared" si="84"/>
        <v>148.19901966693627</v>
      </c>
      <c r="BN124" s="55">
        <f t="shared" si="85"/>
        <v>157.91746080878536</v>
      </c>
      <c r="BO124" s="55">
        <f t="shared" si="86"/>
        <v>144.92634438462585</v>
      </c>
      <c r="BP124" s="72">
        <f t="shared" si="117"/>
        <v>161.25356771114028</v>
      </c>
      <c r="BQ124" s="260">
        <f t="shared" si="118"/>
        <v>134.75711892797321</v>
      </c>
      <c r="BR124" s="260">
        <f t="shared" si="119"/>
        <v>139.94593160181779</v>
      </c>
      <c r="BS124" s="260">
        <f t="shared" si="120"/>
        <v>138.78380271822894</v>
      </c>
      <c r="BT124" s="260">
        <f t="shared" si="94"/>
        <v>107.58974507356599</v>
      </c>
      <c r="BU124" s="260">
        <f t="shared" si="95"/>
        <v>145.22729167267866</v>
      </c>
      <c r="BV124" s="260">
        <f t="shared" si="96"/>
        <v>135.98141960345436</v>
      </c>
      <c r="BW124" s="260">
        <f t="shared" si="97"/>
        <v>155.44258158807415</v>
      </c>
      <c r="BX124" s="260">
        <f t="shared" si="98"/>
        <v>143.57361937098355</v>
      </c>
      <c r="BY124" s="260">
        <f t="shared" si="99"/>
        <v>156.14167173788641</v>
      </c>
      <c r="BZ124" s="260">
        <f t="shared" si="100"/>
        <v>142.85704875013866</v>
      </c>
      <c r="CA124" s="260">
        <f t="shared" si="101"/>
        <v>155.13353073066131</v>
      </c>
      <c r="CB124" s="260">
        <f t="shared" si="102"/>
        <v>138.35002189914627</v>
      </c>
    </row>
    <row r="125" spans="43:80" x14ac:dyDescent="0.2">
      <c r="AQ125" s="248">
        <f t="shared" si="76"/>
        <v>2021</v>
      </c>
      <c r="AR125" s="60">
        <f t="shared" si="77"/>
        <v>119</v>
      </c>
      <c r="AS125" s="61">
        <v>44501</v>
      </c>
      <c r="AT125" s="180">
        <f>+IFERROR(VLOOKUP($AS125,'Salario Nominal'!$C$7:$D$250,2,0),"")</f>
        <v>85.149859492301303</v>
      </c>
      <c r="AU125" s="50">
        <f>+IFERROR(VLOOKUP($AS125,IPC!$C$7:$D$250,2,0),"")</f>
        <v>85.53</v>
      </c>
      <c r="AV125" s="50">
        <f>+IFERROR(VLOOKUP($AS125,'IPP-Industria'!$C$7:$G$234,2,0),"")</f>
        <v>149.41999999999999</v>
      </c>
      <c r="AW125" s="50">
        <f>+IFERROR(VLOOKUP($AS125,'IPP-Minería'!$C$7:$G$234,2,0),"")</f>
        <v>175.93</v>
      </c>
      <c r="AX125" s="50">
        <f t="shared" si="78"/>
        <v>562.02753782857144</v>
      </c>
      <c r="AY125" s="50">
        <f>+VLOOKUP(AS125,'Paridad Diesel'!$C$7:$G$234,2,0)</f>
        <v>0.69162000000000001</v>
      </c>
      <c r="AZ125" s="51">
        <f>+VLOOKUP(AS125,'Tipo de Cambio Observado'!$C$7:$D$258,2,0)</f>
        <v>812.62476190476195</v>
      </c>
      <c r="BA125" s="54">
        <f t="shared" si="87"/>
        <v>164.46291466534979</v>
      </c>
      <c r="BB125" s="55">
        <f t="shared" si="88"/>
        <v>138.64483708866914</v>
      </c>
      <c r="BC125" s="55">
        <f t="shared" si="89"/>
        <v>148.69141208080404</v>
      </c>
      <c r="BD125" s="55">
        <f t="shared" si="90"/>
        <v>147.90248003362757</v>
      </c>
      <c r="BE125" s="55">
        <f t="shared" si="91"/>
        <v>135.11530388122691</v>
      </c>
      <c r="BF125" s="55">
        <f t="shared" si="92"/>
        <v>83.357840183198746</v>
      </c>
      <c r="BG125" s="56">
        <f t="shared" si="93"/>
        <v>162.0906966690581</v>
      </c>
      <c r="BH125" s="55">
        <f t="shared" si="79"/>
        <v>152.01648159743399</v>
      </c>
      <c r="BI125" s="55">
        <f t="shared" si="80"/>
        <v>146.51051038283128</v>
      </c>
      <c r="BJ125" s="55">
        <f t="shared" si="81"/>
        <v>158.83722235032079</v>
      </c>
      <c r="BK125" s="55">
        <f t="shared" si="82"/>
        <v>150.15713663643803</v>
      </c>
      <c r="BL125" s="55">
        <f t="shared" si="83"/>
        <v>159.71880003444295</v>
      </c>
      <c r="BM125" s="55">
        <f t="shared" si="84"/>
        <v>150.12990400328221</v>
      </c>
      <c r="BN125" s="55">
        <f t="shared" si="85"/>
        <v>158.94111644060732</v>
      </c>
      <c r="BO125" s="55">
        <f t="shared" si="86"/>
        <v>147.06338066300071</v>
      </c>
      <c r="BP125" s="72">
        <f t="shared" si="117"/>
        <v>162.17754856258222</v>
      </c>
      <c r="BQ125" s="260">
        <f t="shared" si="118"/>
        <v>135.71891716647755</v>
      </c>
      <c r="BR125" s="260">
        <f t="shared" si="119"/>
        <v>142.0290576176734</v>
      </c>
      <c r="BS125" s="260">
        <f t="shared" si="120"/>
        <v>140.69777217318199</v>
      </c>
      <c r="BT125" s="260">
        <f t="shared" si="94"/>
        <v>114.59390667308116</v>
      </c>
      <c r="BU125" s="260">
        <f t="shared" si="95"/>
        <v>146.80782921610373</v>
      </c>
      <c r="BV125" s="260">
        <f t="shared" si="96"/>
        <v>138.54868720663569</v>
      </c>
      <c r="BW125" s="260">
        <f t="shared" si="97"/>
        <v>156.38311578731069</v>
      </c>
      <c r="BX125" s="260">
        <f t="shared" si="98"/>
        <v>145.28552491342978</v>
      </c>
      <c r="BY125" s="260">
        <f t="shared" si="99"/>
        <v>157.12652973764503</v>
      </c>
      <c r="BZ125" s="260">
        <f t="shared" si="100"/>
        <v>144.73334750803403</v>
      </c>
      <c r="CA125" s="260">
        <f t="shared" si="101"/>
        <v>156.16611286039785</v>
      </c>
      <c r="CB125" s="260">
        <f t="shared" si="102"/>
        <v>140.56629539537451</v>
      </c>
    </row>
    <row r="126" spans="43:80" x14ac:dyDescent="0.2">
      <c r="AQ126" s="248">
        <f t="shared" si="76"/>
        <v>2021</v>
      </c>
      <c r="AR126" s="60">
        <f t="shared" si="77"/>
        <v>120</v>
      </c>
      <c r="AS126" s="61">
        <v>44531</v>
      </c>
      <c r="AT126" s="180">
        <f>+IFERROR(VLOOKUP($AS126,'Salario Nominal'!$C$7:$D$250,2,0),"")</f>
        <v>86.245499205105801</v>
      </c>
      <c r="AU126" s="50">
        <f>+IFERROR(VLOOKUP($AS126,IPC!$C$7:$D$250,2,0),"")</f>
        <v>86.2</v>
      </c>
      <c r="AV126" s="50">
        <f>+IFERROR(VLOOKUP($AS126,'IPP-Industria'!$C$7:$G$234,2,0),"")</f>
        <v>153.86000000000001</v>
      </c>
      <c r="AW126" s="50">
        <f>+IFERROR(VLOOKUP($AS126,'IPP-Minería'!$C$7:$G$234,2,0),"")</f>
        <v>182.32</v>
      </c>
      <c r="AX126" s="50">
        <f t="shared" si="78"/>
        <v>524.37523228571422</v>
      </c>
      <c r="AY126" s="50">
        <f>+VLOOKUP(AS126,'Paridad Diesel'!$C$7:$G$234,2,0)</f>
        <v>0.61754999999999993</v>
      </c>
      <c r="AZ126" s="51">
        <f>+VLOOKUP(AS126,'Tipo de Cambio Observado'!$C$7:$D$258,2,0)</f>
        <v>849.12190476190472</v>
      </c>
      <c r="BA126" s="54">
        <f t="shared" si="87"/>
        <v>166.57909080075757</v>
      </c>
      <c r="BB126" s="55">
        <f t="shared" si="88"/>
        <v>139.73091262765439</v>
      </c>
      <c r="BC126" s="55">
        <f t="shared" si="89"/>
        <v>153.10976216538961</v>
      </c>
      <c r="BD126" s="55">
        <f t="shared" si="90"/>
        <v>153.27448507776376</v>
      </c>
      <c r="BE126" s="55">
        <f t="shared" si="91"/>
        <v>126.06342943943807</v>
      </c>
      <c r="BF126" s="55">
        <f t="shared" si="92"/>
        <v>74.430517054356997</v>
      </c>
      <c r="BG126" s="56">
        <f t="shared" si="93"/>
        <v>169.37062165962558</v>
      </c>
      <c r="BH126" s="55">
        <f t="shared" si="79"/>
        <v>155.76003358575275</v>
      </c>
      <c r="BI126" s="55">
        <f t="shared" si="80"/>
        <v>147.36913109074354</v>
      </c>
      <c r="BJ126" s="55">
        <f t="shared" si="81"/>
        <v>160.75039308169434</v>
      </c>
      <c r="BK126" s="55">
        <f t="shared" si="82"/>
        <v>150.48190092840656</v>
      </c>
      <c r="BL126" s="55">
        <f t="shared" si="83"/>
        <v>161.78484893846064</v>
      </c>
      <c r="BM126" s="55">
        <f t="shared" si="84"/>
        <v>150.51317193256631</v>
      </c>
      <c r="BN126" s="55">
        <f t="shared" si="85"/>
        <v>161.09634433409803</v>
      </c>
      <c r="BO126" s="55">
        <f t="shared" si="86"/>
        <v>147.1276744175976</v>
      </c>
      <c r="BP126" s="72">
        <f t="shared" si="117"/>
        <v>163.3479543024404</v>
      </c>
      <c r="BQ126" s="260">
        <f t="shared" si="118"/>
        <v>136.8428162316961</v>
      </c>
      <c r="BR126" s="260">
        <f t="shared" si="119"/>
        <v>145.03930739377054</v>
      </c>
      <c r="BS126" s="260">
        <f t="shared" si="120"/>
        <v>144.06613423006866</v>
      </c>
      <c r="BT126" s="260">
        <f t="shared" si="94"/>
        <v>118.81846282209476</v>
      </c>
      <c r="BU126" s="260">
        <f t="shared" si="95"/>
        <v>149.2196498943143</v>
      </c>
      <c r="BV126" s="260">
        <f t="shared" si="96"/>
        <v>141.15534460451283</v>
      </c>
      <c r="BW126" s="260">
        <f t="shared" si="97"/>
        <v>157.55705885068485</v>
      </c>
      <c r="BX126" s="260">
        <f t="shared" si="98"/>
        <v>146.83805730221226</v>
      </c>
      <c r="BY126" s="260">
        <f t="shared" si="99"/>
        <v>158.37707604218483</v>
      </c>
      <c r="BZ126" s="260">
        <f t="shared" si="100"/>
        <v>146.4588958314996</v>
      </c>
      <c r="CA126" s="260">
        <f t="shared" si="101"/>
        <v>157.49186857380167</v>
      </c>
      <c r="CB126" s="260">
        <f t="shared" si="102"/>
        <v>142.55470069124274</v>
      </c>
    </row>
    <row r="127" spans="43:80" x14ac:dyDescent="0.2">
      <c r="AQ127" s="248">
        <f t="shared" si="76"/>
        <v>2022</v>
      </c>
      <c r="AR127" s="60">
        <f t="shared" si="77"/>
        <v>121</v>
      </c>
      <c r="AS127" s="61">
        <v>44562</v>
      </c>
      <c r="AT127" s="180">
        <f>+IFERROR(VLOOKUP($AS127,'Salario Nominal'!$C$7:$D$250,2,0),"")</f>
        <v>87.824501279118195</v>
      </c>
      <c r="AU127" s="50">
        <f>+IFERROR(VLOOKUP($AS127,IPC!$C$7:$D$250,2,0),"")</f>
        <v>87.23</v>
      </c>
      <c r="AV127" s="50">
        <f>+IFERROR(VLOOKUP($AS127,'IPP-Industria'!$C$7:$G$234,2,0),"")</f>
        <v>153.97999999999999</v>
      </c>
      <c r="AW127" s="50">
        <f>+IFERROR(VLOOKUP($AS127,'IPP-Minería'!$C$7:$G$234,2,0),"")</f>
        <v>181.61</v>
      </c>
      <c r="AX127" s="50">
        <f t="shared" si="78"/>
        <v>566.23626049999996</v>
      </c>
      <c r="AY127" s="50">
        <f>+VLOOKUP(AS127,'Paridad Diesel'!$C$7:$G$234,2,0)</f>
        <v>0.68880999999999992</v>
      </c>
      <c r="AZ127" s="51">
        <f>+VLOOKUP(AS127,'Tipo de Cambio Observado'!$C$7:$D$258,2,0)</f>
        <v>822.05</v>
      </c>
      <c r="BA127" s="54">
        <f t="shared" si="87"/>
        <v>169.628858409337</v>
      </c>
      <c r="BB127" s="55">
        <f t="shared" si="88"/>
        <v>141.40055114281085</v>
      </c>
      <c r="BC127" s="55">
        <f t="shared" si="89"/>
        <v>153.22917703254055</v>
      </c>
      <c r="BD127" s="55">
        <f t="shared" si="90"/>
        <v>152.67759562841533</v>
      </c>
      <c r="BE127" s="55">
        <f t="shared" si="91"/>
        <v>136.12710989503708</v>
      </c>
      <c r="BF127" s="55">
        <f t="shared" si="92"/>
        <v>83.019163553091474</v>
      </c>
      <c r="BG127" s="56">
        <f t="shared" si="93"/>
        <v>163.97070756799735</v>
      </c>
      <c r="BH127" s="55">
        <f t="shared" si="79"/>
        <v>156.64127499171659</v>
      </c>
      <c r="BI127" s="55">
        <f t="shared" si="80"/>
        <v>150.14249442577719</v>
      </c>
      <c r="BJ127" s="55">
        <f t="shared" si="81"/>
        <v>163.48416044492615</v>
      </c>
      <c r="BK127" s="55">
        <f t="shared" si="82"/>
        <v>153.81928513082084</v>
      </c>
      <c r="BL127" s="55">
        <f t="shared" si="83"/>
        <v>164.48193243169871</v>
      </c>
      <c r="BM127" s="55">
        <f t="shared" si="84"/>
        <v>153.8275417959496</v>
      </c>
      <c r="BN127" s="55">
        <f t="shared" si="85"/>
        <v>163.66626459854399</v>
      </c>
      <c r="BO127" s="55">
        <f t="shared" si="86"/>
        <v>150.47895067324643</v>
      </c>
      <c r="BP127" s="72">
        <f t="shared" si="117"/>
        <v>164.67619114046931</v>
      </c>
      <c r="BQ127" s="260">
        <f t="shared" si="118"/>
        <v>138.06667747338847</v>
      </c>
      <c r="BR127" s="260">
        <f t="shared" si="119"/>
        <v>147.64984907287624</v>
      </c>
      <c r="BS127" s="260">
        <f t="shared" si="120"/>
        <v>146.95670449768812</v>
      </c>
      <c r="BT127" s="260">
        <f t="shared" si="94"/>
        <v>123.85248928934875</v>
      </c>
      <c r="BU127" s="260">
        <f t="shared" si="95"/>
        <v>151.4162465129896</v>
      </c>
      <c r="BV127" s="260">
        <f t="shared" si="96"/>
        <v>143.79026766873997</v>
      </c>
      <c r="BW127" s="260">
        <f t="shared" si="97"/>
        <v>158.87240239020633</v>
      </c>
      <c r="BX127" s="260">
        <f t="shared" si="98"/>
        <v>148.60075009142523</v>
      </c>
      <c r="BY127" s="260">
        <f t="shared" si="99"/>
        <v>159.75003156463458</v>
      </c>
      <c r="BZ127" s="260">
        <f t="shared" si="100"/>
        <v>148.36877253213268</v>
      </c>
      <c r="CA127" s="260">
        <f t="shared" si="101"/>
        <v>158.9168773389502</v>
      </c>
      <c r="CB127" s="260">
        <f t="shared" si="102"/>
        <v>144.71141674236262</v>
      </c>
    </row>
    <row r="128" spans="43:80" x14ac:dyDescent="0.2">
      <c r="AQ128" s="248">
        <f t="shared" si="76"/>
        <v>2022</v>
      </c>
      <c r="AR128" s="60">
        <f t="shared" si="77"/>
        <v>122</v>
      </c>
      <c r="AS128" s="61">
        <v>44593</v>
      </c>
      <c r="AT128" s="180">
        <f>+IFERROR(VLOOKUP($AS128,'Salario Nominal'!$C$7:$D$250,2,0),"")</f>
        <v>87.682256516284099</v>
      </c>
      <c r="AU128" s="50">
        <f>+IFERROR(VLOOKUP($AS128,IPC!$C$7:$D$250,2,0),"")</f>
        <v>87.48</v>
      </c>
      <c r="AV128" s="50">
        <f>+IFERROR(VLOOKUP($AS128,'IPP-Industria'!$C$7:$G$234,2,0),"")</f>
        <v>157.82</v>
      </c>
      <c r="AW128" s="50">
        <f>+IFERROR(VLOOKUP($AS128,'IPP-Minería'!$C$7:$G$234,2,0),"")</f>
        <v>188.14</v>
      </c>
      <c r="AX128" s="50">
        <f t="shared" si="78"/>
        <v>622.18486255999994</v>
      </c>
      <c r="AY128" s="50">
        <f>+VLOOKUP(AS128,'Paridad Diesel'!$C$7:$G$234,2,0)</f>
        <v>0.77091999999999994</v>
      </c>
      <c r="AZ128" s="51">
        <f>+VLOOKUP(AS128,'Tipo de Cambio Observado'!$C$7:$D$258,2,0)</f>
        <v>807.06799999999998</v>
      </c>
      <c r="BA128" s="54">
        <f t="shared" si="87"/>
        <v>169.35411939707015</v>
      </c>
      <c r="BB128" s="55">
        <f t="shared" si="88"/>
        <v>141.80580320959638</v>
      </c>
      <c r="BC128" s="55">
        <f t="shared" si="89"/>
        <v>157.05045278137129</v>
      </c>
      <c r="BD128" s="55">
        <f t="shared" si="90"/>
        <v>158.16729718369061</v>
      </c>
      <c r="BE128" s="55">
        <f t="shared" si="91"/>
        <v>149.57754045271648</v>
      </c>
      <c r="BF128" s="55">
        <f t="shared" si="92"/>
        <v>92.915511630709887</v>
      </c>
      <c r="BG128" s="56">
        <f t="shared" si="93"/>
        <v>160.98231374671676</v>
      </c>
      <c r="BH128" s="55">
        <f t="shared" si="79"/>
        <v>159.49862946134152</v>
      </c>
      <c r="BI128" s="55">
        <f t="shared" si="80"/>
        <v>154.83152109433956</v>
      </c>
      <c r="BJ128" s="55">
        <f t="shared" si="81"/>
        <v>163.38452284899915</v>
      </c>
      <c r="BK128" s="55">
        <f t="shared" si="82"/>
        <v>155.57955442381666</v>
      </c>
      <c r="BL128" s="55">
        <f t="shared" si="83"/>
        <v>164.5068628160042</v>
      </c>
      <c r="BM128" s="55">
        <f t="shared" si="84"/>
        <v>156.0268401795087</v>
      </c>
      <c r="BN128" s="55">
        <f t="shared" si="85"/>
        <v>163.86260659307098</v>
      </c>
      <c r="BO128" s="55">
        <f t="shared" si="86"/>
        <v>153.57148617043572</v>
      </c>
      <c r="BP128" s="72">
        <f t="shared" si="117"/>
        <v>165.94008181449695</v>
      </c>
      <c r="BQ128" s="260">
        <f t="shared" si="118"/>
        <v>139.27703031285458</v>
      </c>
      <c r="BR128" s="260">
        <f t="shared" si="119"/>
        <v>150.27365907055429</v>
      </c>
      <c r="BS128" s="260">
        <f t="shared" si="120"/>
        <v>150.01401148942134</v>
      </c>
      <c r="BT128" s="260">
        <f t="shared" si="94"/>
        <v>130.75000470777829</v>
      </c>
      <c r="BU128" s="260">
        <f t="shared" si="95"/>
        <v>153.65235101409885</v>
      </c>
      <c r="BV128" s="260">
        <f t="shared" si="96"/>
        <v>146.82548805208657</v>
      </c>
      <c r="BW128" s="260">
        <f t="shared" si="97"/>
        <v>160.1348178809389</v>
      </c>
      <c r="BX128" s="260">
        <f t="shared" si="98"/>
        <v>150.56170350709237</v>
      </c>
      <c r="BY128" s="260">
        <f t="shared" si="99"/>
        <v>161.07019261721203</v>
      </c>
      <c r="BZ128" s="260">
        <f t="shared" si="100"/>
        <v>150.50682513592236</v>
      </c>
      <c r="CA128" s="260">
        <f t="shared" si="101"/>
        <v>160.29253217518132</v>
      </c>
      <c r="CB128" s="260">
        <f t="shared" si="102"/>
        <v>147.1834934223657</v>
      </c>
    </row>
    <row r="129" spans="43:80" x14ac:dyDescent="0.2">
      <c r="AQ129" s="248">
        <f t="shared" si="76"/>
        <v>2022</v>
      </c>
      <c r="AR129" s="60">
        <f t="shared" si="77"/>
        <v>123</v>
      </c>
      <c r="AS129" s="61">
        <v>44621</v>
      </c>
      <c r="AT129" s="180">
        <f>+IFERROR(VLOOKUP($AS129,'Salario Nominal'!$C$7:$D$250,2,0),"")</f>
        <v>88.719462434328804</v>
      </c>
      <c r="AU129" s="50">
        <f>+IFERROR(VLOOKUP($AS129,IPC!$C$7:$D$250,2,0),"")</f>
        <v>89.11</v>
      </c>
      <c r="AV129" s="50">
        <f>+IFERROR(VLOOKUP($AS129,'IPP-Industria'!$C$7:$G$234,2,0),"")</f>
        <v>159.33000000000001</v>
      </c>
      <c r="AW129" s="50">
        <f>+IFERROR(VLOOKUP($AS129,'IPP-Minería'!$C$7:$G$234,2,0),"")</f>
        <v>189.16</v>
      </c>
      <c r="AX129" s="50">
        <f t="shared" si="78"/>
        <v>733.49418773913033</v>
      </c>
      <c r="AY129" s="50">
        <f>+VLOOKUP(AS129,'Paridad Diesel'!$C$7:$G$234,2,0)</f>
        <v>0.91779999999999995</v>
      </c>
      <c r="AZ129" s="51">
        <f>+VLOOKUP(AS129,'Tipo de Cambio Observado'!$C$7:$D$258,2,0)</f>
        <v>799.18739130434778</v>
      </c>
      <c r="BA129" s="54">
        <f t="shared" si="87"/>
        <v>171.35743342961069</v>
      </c>
      <c r="BB129" s="55">
        <f t="shared" si="88"/>
        <v>144.44804668503809</v>
      </c>
      <c r="BC129" s="55">
        <f t="shared" si="89"/>
        <v>158.55308985968753</v>
      </c>
      <c r="BD129" s="55">
        <f t="shared" si="90"/>
        <v>159.02480033627572</v>
      </c>
      <c r="BE129" s="55">
        <f t="shared" si="91"/>
        <v>176.33707140826166</v>
      </c>
      <c r="BF129" s="55">
        <f t="shared" si="92"/>
        <v>110.61829576955526</v>
      </c>
      <c r="BG129" s="56">
        <f t="shared" si="93"/>
        <v>159.41040329857782</v>
      </c>
      <c r="BH129" s="55">
        <f t="shared" si="79"/>
        <v>161.04214867771876</v>
      </c>
      <c r="BI129" s="55">
        <f t="shared" si="80"/>
        <v>161.51880935913454</v>
      </c>
      <c r="BJ129" s="55">
        <f t="shared" si="81"/>
        <v>165.52053817774251</v>
      </c>
      <c r="BK129" s="55">
        <f t="shared" si="82"/>
        <v>160.93411140509033</v>
      </c>
      <c r="BL129" s="55">
        <f t="shared" si="83"/>
        <v>166.58528625155481</v>
      </c>
      <c r="BM129" s="55">
        <f t="shared" si="84"/>
        <v>161.66313218821011</v>
      </c>
      <c r="BN129" s="55">
        <f t="shared" si="85"/>
        <v>165.9237398041742</v>
      </c>
      <c r="BO129" s="55">
        <f t="shared" si="86"/>
        <v>160.21532795564576</v>
      </c>
      <c r="BP129" s="72">
        <f t="shared" si="117"/>
        <v>167.44194246573184</v>
      </c>
      <c r="BQ129" s="260">
        <f t="shared" si="118"/>
        <v>140.66299238126115</v>
      </c>
      <c r="BR129" s="260">
        <f t="shared" si="119"/>
        <v>153.19268915646663</v>
      </c>
      <c r="BS129" s="260">
        <f t="shared" si="120"/>
        <v>153.41039652515062</v>
      </c>
      <c r="BT129" s="260">
        <f t="shared" si="94"/>
        <v>141.67141412586855</v>
      </c>
      <c r="BU129" s="260">
        <f t="shared" si="95"/>
        <v>156.1700374055246</v>
      </c>
      <c r="BV129" s="260">
        <f t="shared" si="96"/>
        <v>150.8717711673205</v>
      </c>
      <c r="BW129" s="260">
        <f t="shared" si="97"/>
        <v>161.6223127893563</v>
      </c>
      <c r="BX129" s="260">
        <f t="shared" si="98"/>
        <v>153.20957305705682</v>
      </c>
      <c r="BY129" s="260">
        <f t="shared" si="99"/>
        <v>162.62139076969177</v>
      </c>
      <c r="BZ129" s="260">
        <f t="shared" si="100"/>
        <v>153.39326829440884</v>
      </c>
      <c r="CA129" s="260">
        <f t="shared" si="101"/>
        <v>161.90125542987997</v>
      </c>
      <c r="CB129" s="260">
        <f t="shared" si="102"/>
        <v>150.56386071075869</v>
      </c>
    </row>
    <row r="130" spans="43:80" x14ac:dyDescent="0.2">
      <c r="AQ130" s="248">
        <f t="shared" si="76"/>
        <v>2022</v>
      </c>
      <c r="AR130" s="60">
        <f t="shared" si="77"/>
        <v>124</v>
      </c>
      <c r="AS130" s="61">
        <v>44652</v>
      </c>
      <c r="AT130" s="180">
        <f>+IFERROR(VLOOKUP($AS130,'Salario Nominal'!$C$7:$D$250,2,0),"")</f>
        <v>89.276363533064597</v>
      </c>
      <c r="AU130" s="50">
        <f>+IFERROR(VLOOKUP($AS130,IPC!$C$7:$D$250,2,0),"")</f>
        <v>90.35</v>
      </c>
      <c r="AV130" s="50">
        <f>+IFERROR(VLOOKUP($AS130,'IPP-Industria'!$C$7:$G$234,2,0),"")</f>
        <v>162.62</v>
      </c>
      <c r="AW130" s="50">
        <f>+IFERROR(VLOOKUP($AS130,'IPP-Minería'!$C$7:$G$234,2,0),"")</f>
        <v>192.07</v>
      </c>
      <c r="AX130" s="50">
        <f t="shared" si="78"/>
        <v>834.0827609800001</v>
      </c>
      <c r="AY130" s="50">
        <f>+VLOOKUP(AS130,'Paridad Diesel'!$C$7:$G$234,2,0)</f>
        <v>1.0232600000000001</v>
      </c>
      <c r="AZ130" s="51">
        <f>+VLOOKUP(AS130,'Tipo de Cambio Observado'!$C$7:$D$258,2,0)</f>
        <v>815.12300000000005</v>
      </c>
      <c r="BA130" s="54">
        <f t="shared" si="87"/>
        <v>172.43306148612797</v>
      </c>
      <c r="BB130" s="55">
        <f t="shared" si="88"/>
        <v>146.45809693629437</v>
      </c>
      <c r="BC130" s="55">
        <f t="shared" si="89"/>
        <v>161.8270474674097</v>
      </c>
      <c r="BD130" s="55">
        <f t="shared" si="90"/>
        <v>161.47120638923917</v>
      </c>
      <c r="BE130" s="55">
        <f t="shared" si="91"/>
        <v>200.51925951407773</v>
      </c>
      <c r="BF130" s="55">
        <f t="shared" si="92"/>
        <v>123.32891406532482</v>
      </c>
      <c r="BG130" s="56">
        <f t="shared" si="93"/>
        <v>162.58900926336443</v>
      </c>
      <c r="BH130" s="55">
        <f t="shared" si="79"/>
        <v>163.27783711644648</v>
      </c>
      <c r="BI130" s="55">
        <f t="shared" si="80"/>
        <v>168.06397903494175</v>
      </c>
      <c r="BJ130" s="55">
        <f t="shared" si="81"/>
        <v>166.81168383436872</v>
      </c>
      <c r="BK130" s="55">
        <f t="shared" si="82"/>
        <v>165.30216174576248</v>
      </c>
      <c r="BL130" s="55">
        <f t="shared" si="83"/>
        <v>167.90987445863195</v>
      </c>
      <c r="BM130" s="55">
        <f t="shared" si="84"/>
        <v>166.45853723715607</v>
      </c>
      <c r="BN130" s="55">
        <f t="shared" si="85"/>
        <v>167.34321296981938</v>
      </c>
      <c r="BO130" s="55">
        <f t="shared" si="86"/>
        <v>166.15872889541126</v>
      </c>
      <c r="BP130" s="72">
        <f t="shared" si="117"/>
        <v>168.96924636470888</v>
      </c>
      <c r="BQ130" s="260">
        <f t="shared" si="118"/>
        <v>142.08137461501056</v>
      </c>
      <c r="BR130" s="260">
        <f t="shared" si="119"/>
        <v>155.41015689786713</v>
      </c>
      <c r="BS130" s="260">
        <f t="shared" si="120"/>
        <v>155.41964410816868</v>
      </c>
      <c r="BT130" s="260">
        <f t="shared" si="94"/>
        <v>153.95661909845964</v>
      </c>
      <c r="BU130" s="260">
        <f t="shared" si="95"/>
        <v>158.03940090506833</v>
      </c>
      <c r="BV130" s="260">
        <f t="shared" si="96"/>
        <v>154.73940756462795</v>
      </c>
      <c r="BW130" s="260">
        <f t="shared" si="97"/>
        <v>163.13142012300861</v>
      </c>
      <c r="BX130" s="260">
        <f t="shared" si="98"/>
        <v>156.0456917117225</v>
      </c>
      <c r="BY130" s="260">
        <f t="shared" si="99"/>
        <v>164.16460082179887</v>
      </c>
      <c r="BZ130" s="260">
        <f t="shared" si="100"/>
        <v>156.43652122277882</v>
      </c>
      <c r="CA130" s="260">
        <f t="shared" si="101"/>
        <v>163.47221412338567</v>
      </c>
      <c r="CB130" s="260">
        <f t="shared" si="102"/>
        <v>154.10259146255626</v>
      </c>
    </row>
    <row r="131" spans="43:80" x14ac:dyDescent="0.2">
      <c r="AQ131" s="248">
        <f t="shared" si="76"/>
        <v>2022</v>
      </c>
      <c r="AR131" s="60">
        <f t="shared" si="77"/>
        <v>125</v>
      </c>
      <c r="AS131" s="61">
        <v>44682</v>
      </c>
      <c r="AT131" s="180">
        <f>+IFERROR(VLOOKUP($AS131,'Salario Nominal'!$C$7:$D$250,2,0),"")</f>
        <v>90.237182102617098</v>
      </c>
      <c r="AU131" s="50">
        <f>+IFERROR(VLOOKUP($AS131,IPC!$C$7:$D$250,2,0),"")</f>
        <v>91.43</v>
      </c>
      <c r="AV131" s="50">
        <f>+IFERROR(VLOOKUP($AS131,'IPP-Industria'!$C$7:$G$234,2,0),"")</f>
        <v>163.66</v>
      </c>
      <c r="AW131" s="50">
        <f>+IFERROR(VLOOKUP($AS131,'IPP-Minería'!$C$7:$G$234,2,0),"")</f>
        <v>191.62</v>
      </c>
      <c r="AX131" s="50">
        <f t="shared" si="78"/>
        <v>955.90350600000011</v>
      </c>
      <c r="AY131" s="50">
        <f>+VLOOKUP(AS131,'Paridad Diesel'!$C$7:$G$234,2,0)</f>
        <v>1.1254000000000002</v>
      </c>
      <c r="AZ131" s="51">
        <f>+VLOOKUP(AS131,'Tipo de Cambio Observado'!$C$7:$D$258,2,0)</f>
        <v>849.39</v>
      </c>
      <c r="BA131" s="54">
        <f t="shared" si="87"/>
        <v>174.28883697836451</v>
      </c>
      <c r="BB131" s="55">
        <f t="shared" si="88"/>
        <v>148.20878586480794</v>
      </c>
      <c r="BC131" s="55">
        <f t="shared" si="89"/>
        <v>162.86197631605134</v>
      </c>
      <c r="BD131" s="55">
        <f t="shared" si="90"/>
        <v>161.0928961748634</v>
      </c>
      <c r="BE131" s="55">
        <f t="shared" si="91"/>
        <v>229.80580843658856</v>
      </c>
      <c r="BF131" s="55">
        <f t="shared" si="92"/>
        <v>135.63938773050504</v>
      </c>
      <c r="BG131" s="56">
        <f t="shared" si="93"/>
        <v>169.42409744076551</v>
      </c>
      <c r="BH131" s="55">
        <f t="shared" si="79"/>
        <v>164.14786873521916</v>
      </c>
      <c r="BI131" s="55">
        <f t="shared" si="80"/>
        <v>174.64885043997776</v>
      </c>
      <c r="BJ131" s="55">
        <f t="shared" si="81"/>
        <v>168.63902440749166</v>
      </c>
      <c r="BK131" s="55">
        <f t="shared" si="82"/>
        <v>170.53871965183973</v>
      </c>
      <c r="BL131" s="55">
        <f t="shared" si="83"/>
        <v>169.71042173341274</v>
      </c>
      <c r="BM131" s="55">
        <f t="shared" si="84"/>
        <v>172.03547660058274</v>
      </c>
      <c r="BN131" s="55">
        <f t="shared" si="85"/>
        <v>169.10956730764883</v>
      </c>
      <c r="BO131" s="55">
        <f t="shared" si="86"/>
        <v>172.81108433378597</v>
      </c>
      <c r="BP131" s="72">
        <f t="shared" si="117"/>
        <v>170.60690008354464</v>
      </c>
      <c r="BQ131" s="260">
        <f t="shared" si="118"/>
        <v>143.67536607770035</v>
      </c>
      <c r="BR131" s="260">
        <f t="shared" si="119"/>
        <v>157.77191760374166</v>
      </c>
      <c r="BS131" s="260">
        <f t="shared" si="120"/>
        <v>157.61804679837465</v>
      </c>
      <c r="BT131" s="260">
        <f t="shared" si="94"/>
        <v>169.73836985768659</v>
      </c>
      <c r="BU131" s="260">
        <f t="shared" si="95"/>
        <v>160.06129876136586</v>
      </c>
      <c r="BV131" s="260">
        <f t="shared" si="96"/>
        <v>159.42913090748573</v>
      </c>
      <c r="BW131" s="260">
        <f t="shared" si="97"/>
        <v>164.76505379920377</v>
      </c>
      <c r="BX131" s="260">
        <f t="shared" si="98"/>
        <v>159.44262221428946</v>
      </c>
      <c r="BY131" s="260">
        <f t="shared" si="99"/>
        <v>165.82987110496052</v>
      </c>
      <c r="BZ131" s="260">
        <f t="shared" si="100"/>
        <v>160.08744998899556</v>
      </c>
      <c r="CA131" s="260">
        <f t="shared" si="101"/>
        <v>165.16695593455924</v>
      </c>
      <c r="CB131" s="260">
        <f t="shared" si="102"/>
        <v>158.39387540768715</v>
      </c>
    </row>
    <row r="132" spans="43:80" x14ac:dyDescent="0.2">
      <c r="AQ132" s="248">
        <f t="shared" si="76"/>
        <v>2022</v>
      </c>
      <c r="AR132" s="60">
        <f t="shared" si="77"/>
        <v>126</v>
      </c>
      <c r="AS132" s="61">
        <v>44713</v>
      </c>
      <c r="AT132" s="180">
        <f>+IFERROR(VLOOKUP($AS132,'Salario Nominal'!$C$7:$D$250,2,0),"")</f>
        <v>90.917300924696704</v>
      </c>
      <c r="AU132" s="50">
        <f>+IFERROR(VLOOKUP($AS132,IPC!$C$7:$D$250,2,0),"")</f>
        <v>92.29</v>
      </c>
      <c r="AV132" s="50">
        <f>+IFERROR(VLOOKUP($AS132,'IPP-Industria'!$C$7:$G$234,2,0),"")</f>
        <v>165.52</v>
      </c>
      <c r="AW132" s="50">
        <f>+IFERROR(VLOOKUP($AS132,'IPP-Minería'!$C$7:$G$234,2,0),"")</f>
        <v>193.61</v>
      </c>
      <c r="AX132" s="50">
        <f t="shared" si="78"/>
        <v>964.43313732499996</v>
      </c>
      <c r="AY132" s="50">
        <f>+VLOOKUP(AS132,'Paridad Diesel'!$C$7:$G$234,2,0)</f>
        <v>1.12435</v>
      </c>
      <c r="AZ132" s="51">
        <f>+VLOOKUP(AS132,'Tipo de Cambio Observado'!$C$7:$D$258,2,0)</f>
        <v>857.76949999999999</v>
      </c>
      <c r="BA132" s="54">
        <f t="shared" si="87"/>
        <v>175.60245422288961</v>
      </c>
      <c r="BB132" s="55">
        <f t="shared" si="88"/>
        <v>149.60285297455019</v>
      </c>
      <c r="BC132" s="55">
        <f t="shared" si="89"/>
        <v>164.71290675689124</v>
      </c>
      <c r="BD132" s="55">
        <f t="shared" si="90"/>
        <v>162.76586801176967</v>
      </c>
      <c r="BE132" s="55">
        <f t="shared" si="91"/>
        <v>231.85639074955651</v>
      </c>
      <c r="BF132" s="55">
        <f t="shared" si="92"/>
        <v>135.51283596480656</v>
      </c>
      <c r="BG132" s="56">
        <f t="shared" si="93"/>
        <v>171.09551954899013</v>
      </c>
      <c r="BH132" s="55">
        <f t="shared" si="79"/>
        <v>165.7386713396686</v>
      </c>
      <c r="BI132" s="55">
        <f t="shared" si="80"/>
        <v>176.29871291042511</v>
      </c>
      <c r="BJ132" s="55">
        <f t="shared" si="81"/>
        <v>169.97374366050872</v>
      </c>
      <c r="BK132" s="55">
        <f t="shared" si="82"/>
        <v>171.98268590427278</v>
      </c>
      <c r="BL132" s="55">
        <f t="shared" si="83"/>
        <v>171.06199520870086</v>
      </c>
      <c r="BM132" s="55">
        <f t="shared" si="84"/>
        <v>173.52237839588426</v>
      </c>
      <c r="BN132" s="55">
        <f t="shared" si="85"/>
        <v>170.48358208736556</v>
      </c>
      <c r="BO132" s="55">
        <f t="shared" si="86"/>
        <v>174.37075961291126</v>
      </c>
      <c r="BP132" s="72">
        <f t="shared" si="117"/>
        <v>172.11079398723334</v>
      </c>
      <c r="BQ132" s="260">
        <f t="shared" si="118"/>
        <v>145.32068946884962</v>
      </c>
      <c r="BR132" s="260">
        <f t="shared" si="119"/>
        <v>159.7057750356586</v>
      </c>
      <c r="BS132" s="260">
        <f t="shared" si="120"/>
        <v>159.19994395404231</v>
      </c>
      <c r="BT132" s="260">
        <f t="shared" si="94"/>
        <v>187.37053007603967</v>
      </c>
      <c r="BU132" s="260">
        <f t="shared" si="95"/>
        <v>161.72440505368516</v>
      </c>
      <c r="BV132" s="260">
        <f t="shared" si="96"/>
        <v>164.25072787743264</v>
      </c>
      <c r="BW132" s="260">
        <f t="shared" si="97"/>
        <v>166.30227889567283</v>
      </c>
      <c r="BX132" s="260">
        <f t="shared" si="98"/>
        <v>163.02608637693382</v>
      </c>
      <c r="BY132" s="260">
        <f t="shared" si="99"/>
        <v>167.37606215000054</v>
      </c>
      <c r="BZ132" s="260">
        <f t="shared" si="100"/>
        <v>163.92231773288191</v>
      </c>
      <c r="CA132" s="260">
        <f t="shared" si="101"/>
        <v>166.73149556010381</v>
      </c>
      <c r="CB132" s="260">
        <f t="shared" si="102"/>
        <v>162.93438960690608</v>
      </c>
    </row>
    <row r="133" spans="43:80" x14ac:dyDescent="0.2">
      <c r="AQ133" s="248">
        <f t="shared" si="76"/>
        <v>2022</v>
      </c>
      <c r="AR133" s="60">
        <f t="shared" si="77"/>
        <v>127</v>
      </c>
      <c r="AS133" s="61">
        <v>44743</v>
      </c>
      <c r="AT133" s="180">
        <f>+IFERROR(VLOOKUP($AS133,'Salario Nominal'!$C$7:$D$250,2,0),"")</f>
        <v>91.988621453977103</v>
      </c>
      <c r="AU133" s="50">
        <f>+IFERROR(VLOOKUP($AS133,IPC!$C$7:$D$250,2,0),"")</f>
        <v>93.56</v>
      </c>
      <c r="AV133" s="50">
        <f>+IFERROR(VLOOKUP($AS133,'IPP-Industria'!$C$7:$G$234,2,0),"")</f>
        <v>167.32</v>
      </c>
      <c r="AW133" s="50">
        <f>+IFERROR(VLOOKUP($AS133,'IPP-Minería'!$C$7:$G$234,2,0),"")</f>
        <v>190.95</v>
      </c>
      <c r="AX133" s="50">
        <f t="shared" si="78"/>
        <v>1034.2371412</v>
      </c>
      <c r="AY133" s="50">
        <f>+VLOOKUP(AS133,'Paridad Diesel'!$C$7:$G$234,2,0)</f>
        <v>1.0844400000000001</v>
      </c>
      <c r="AZ133" s="51">
        <f>+VLOOKUP(AS133,'Tipo de Cambio Observado'!$C$7:$D$258,2,0)</f>
        <v>953.7061904761905</v>
      </c>
      <c r="BA133" s="54">
        <f t="shared" si="87"/>
        <v>177.67165900886121</v>
      </c>
      <c r="BB133" s="55">
        <f t="shared" si="88"/>
        <v>151.66153347382073</v>
      </c>
      <c r="BC133" s="55">
        <f t="shared" si="89"/>
        <v>166.50412976415564</v>
      </c>
      <c r="BD133" s="55">
        <f t="shared" si="90"/>
        <v>160.52963430012611</v>
      </c>
      <c r="BE133" s="55">
        <f t="shared" si="91"/>
        <v>248.63775564875078</v>
      </c>
      <c r="BF133" s="55">
        <f t="shared" si="92"/>
        <v>130.70266361335422</v>
      </c>
      <c r="BG133" s="56">
        <f t="shared" si="93"/>
        <v>190.23159037085364</v>
      </c>
      <c r="BH133" s="55">
        <f t="shared" si="79"/>
        <v>166.28863568350226</v>
      </c>
      <c r="BI133" s="55">
        <f t="shared" si="80"/>
        <v>180.14112868803539</v>
      </c>
      <c r="BJ133" s="55">
        <f t="shared" si="81"/>
        <v>172.03866813499985</v>
      </c>
      <c r="BK133" s="55">
        <f t="shared" si="82"/>
        <v>175.88539042241203</v>
      </c>
      <c r="BL133" s="55">
        <f t="shared" si="83"/>
        <v>173.11637549233632</v>
      </c>
      <c r="BM133" s="55">
        <f t="shared" si="84"/>
        <v>177.61620355834353</v>
      </c>
      <c r="BN133" s="55">
        <f t="shared" si="85"/>
        <v>172.52650997167788</v>
      </c>
      <c r="BO133" s="55">
        <f t="shared" si="86"/>
        <v>179.05466445315716</v>
      </c>
      <c r="BP133" s="72">
        <f t="shared" si="117"/>
        <v>173.45126075382072</v>
      </c>
      <c r="BQ133" s="260">
        <f t="shared" si="118"/>
        <v>147.03085319068461</v>
      </c>
      <c r="BR133" s="260">
        <f t="shared" si="119"/>
        <v>161.91826715759447</v>
      </c>
      <c r="BS133" s="260">
        <f t="shared" si="120"/>
        <v>160.50861706599409</v>
      </c>
      <c r="BT133" s="260">
        <f t="shared" si="94"/>
        <v>206.1223043683253</v>
      </c>
      <c r="BU133" s="260">
        <f t="shared" si="95"/>
        <v>163.33229850231612</v>
      </c>
      <c r="BV133" s="260">
        <f t="shared" si="96"/>
        <v>169.2505002544757</v>
      </c>
      <c r="BW133" s="260">
        <f t="shared" si="97"/>
        <v>167.72803017735177</v>
      </c>
      <c r="BX133" s="260">
        <f t="shared" si="98"/>
        <v>166.70377059219899</v>
      </c>
      <c r="BY133" s="260">
        <f t="shared" si="99"/>
        <v>168.81513599344018</v>
      </c>
      <c r="BZ133" s="260">
        <f t="shared" si="100"/>
        <v>167.88709469328089</v>
      </c>
      <c r="CA133" s="260">
        <f t="shared" si="101"/>
        <v>168.20820312229282</v>
      </c>
      <c r="CB133" s="260">
        <f t="shared" si="102"/>
        <v>167.69700857022451</v>
      </c>
    </row>
    <row r="134" spans="43:80" x14ac:dyDescent="0.2">
      <c r="AQ134" s="248">
        <f t="shared" si="76"/>
        <v>2022</v>
      </c>
      <c r="AR134" s="60">
        <f t="shared" si="77"/>
        <v>128</v>
      </c>
      <c r="AS134" s="61">
        <v>44774</v>
      </c>
      <c r="AT134" s="180">
        <f>+IFERROR(VLOOKUP($AS134,'Salario Nominal'!$C$7:$D$250,2,0),"")</f>
        <v>93.027985419379306</v>
      </c>
      <c r="AU134" s="50">
        <f>+IFERROR(VLOOKUP($AS134,IPC!$C$7:$D$250,2,0),"")</f>
        <v>94.69</v>
      </c>
      <c r="AV134" s="50">
        <f>+IFERROR(VLOOKUP($AS134,'IPP-Industria'!$C$7:$G$234,2,0),"")</f>
        <v>166.44</v>
      </c>
      <c r="AW134" s="50">
        <f>+IFERROR(VLOOKUP($AS134,'IPP-Minería'!$C$7:$G$234,2,0),"")</f>
        <v>189.9</v>
      </c>
      <c r="AX134" s="50">
        <f t="shared" si="78"/>
        <v>908.23194397727264</v>
      </c>
      <c r="AY134" s="50">
        <f>+VLOOKUP(AS134,'Paridad Diesel'!$C$7:$G$234,2,0)</f>
        <v>1.0042899999999999</v>
      </c>
      <c r="AZ134" s="51">
        <f>+VLOOKUP(AS134,'Tipo de Cambio Observado'!$C$7:$D$258,2,0)</f>
        <v>904.35227272727275</v>
      </c>
      <c r="BA134" s="54">
        <f t="shared" si="87"/>
        <v>179.67914120750933</v>
      </c>
      <c r="BB134" s="55">
        <f t="shared" si="88"/>
        <v>153.49327281569137</v>
      </c>
      <c r="BC134" s="55">
        <f t="shared" si="89"/>
        <v>165.62842073838192</v>
      </c>
      <c r="BD134" s="55">
        <f t="shared" si="90"/>
        <v>159.6469104665826</v>
      </c>
      <c r="BE134" s="55">
        <f t="shared" si="91"/>
        <v>218.3452355008221</v>
      </c>
      <c r="BF134" s="55">
        <f t="shared" si="92"/>
        <v>121.0425454983729</v>
      </c>
      <c r="BG134" s="56">
        <f t="shared" si="93"/>
        <v>180.38718088901825</v>
      </c>
      <c r="BH134" s="55">
        <f t="shared" si="79"/>
        <v>166.51185394129345</v>
      </c>
      <c r="BI134" s="55">
        <f t="shared" si="80"/>
        <v>174.52273880626313</v>
      </c>
      <c r="BJ134" s="55">
        <f t="shared" si="81"/>
        <v>173.98754415445319</v>
      </c>
      <c r="BK134" s="55">
        <f t="shared" si="82"/>
        <v>173.75096948400579</v>
      </c>
      <c r="BL134" s="55">
        <f t="shared" si="83"/>
        <v>174.95979539281404</v>
      </c>
      <c r="BM134" s="55">
        <f t="shared" si="84"/>
        <v>174.83275445535872</v>
      </c>
      <c r="BN134" s="55">
        <f t="shared" si="85"/>
        <v>174.25080932844196</v>
      </c>
      <c r="BO134" s="55">
        <f t="shared" si="86"/>
        <v>174.71001431482688</v>
      </c>
      <c r="BP134" s="72">
        <f t="shared" si="117"/>
        <v>175.17209772222722</v>
      </c>
      <c r="BQ134" s="260">
        <f t="shared" si="118"/>
        <v>148.97876479170046</v>
      </c>
      <c r="BR134" s="260">
        <f t="shared" si="119"/>
        <v>163.3479284837629</v>
      </c>
      <c r="BS134" s="260">
        <f t="shared" si="120"/>
        <v>160.75521927980947</v>
      </c>
      <c r="BT134" s="260">
        <f t="shared" si="94"/>
        <v>217.58358687634291</v>
      </c>
      <c r="BU134" s="260">
        <f t="shared" si="95"/>
        <v>164.50116924897478</v>
      </c>
      <c r="BV134" s="260">
        <f t="shared" si="96"/>
        <v>172.5323698731296</v>
      </c>
      <c r="BW134" s="260">
        <f t="shared" si="97"/>
        <v>169.49520039492745</v>
      </c>
      <c r="BX134" s="260">
        <f t="shared" si="98"/>
        <v>169.73233976889719</v>
      </c>
      <c r="BY134" s="260">
        <f t="shared" si="99"/>
        <v>170.55729142290846</v>
      </c>
      <c r="BZ134" s="260">
        <f t="shared" si="100"/>
        <v>171.02141373925591</v>
      </c>
      <c r="CA134" s="260">
        <f t="shared" si="101"/>
        <v>169.93957024485465</v>
      </c>
      <c r="CB134" s="260">
        <f t="shared" si="102"/>
        <v>171.22009659428969</v>
      </c>
    </row>
    <row r="135" spans="43:80" x14ac:dyDescent="0.2">
      <c r="AQ135" s="248">
        <f t="shared" si="76"/>
        <v>2022</v>
      </c>
      <c r="AR135" s="60">
        <f t="shared" si="77"/>
        <v>129</v>
      </c>
      <c r="AS135" s="61">
        <v>44805</v>
      </c>
      <c r="AT135" s="180">
        <f>+IFERROR(VLOOKUP($AS135,'Salario Nominal'!$C$7:$D$250,2,0),"")</f>
        <v>93.371755402566194</v>
      </c>
      <c r="AU135" s="50">
        <f>+IFERROR(VLOOKUP($AS135,IPC!$C$7:$D$250,2,0),"")</f>
        <v>95.51</v>
      </c>
      <c r="AV135" s="50">
        <f>+IFERROR(VLOOKUP($AS135,'IPP-Industria'!$C$7:$G$234,2,0),"")</f>
        <v>166.22</v>
      </c>
      <c r="AW135" s="50">
        <f>+IFERROR(VLOOKUP($AS135,'IPP-Minería'!$C$7:$G$234,2,0),"")</f>
        <v>188.19</v>
      </c>
      <c r="AX135" s="50">
        <f t="shared" si="78"/>
        <v>921.56010449999997</v>
      </c>
      <c r="AY135" s="50">
        <f>+VLOOKUP(AS135,'Paridad Diesel'!$C$7:$G$234,2,0)</f>
        <v>1.0005999999999999</v>
      </c>
      <c r="AZ135" s="51">
        <f>+VLOOKUP(AS135,'Tipo de Cambio Observado'!$C$7:$D$258,2,0)</f>
        <v>921.00750000000005</v>
      </c>
      <c r="BA135" s="54">
        <f t="shared" si="87"/>
        <v>180.34311662386907</v>
      </c>
      <c r="BB135" s="55">
        <f t="shared" si="88"/>
        <v>154.82249959474794</v>
      </c>
      <c r="BC135" s="55">
        <f t="shared" si="89"/>
        <v>165.40949348193851</v>
      </c>
      <c r="BD135" s="55">
        <f t="shared" si="90"/>
        <v>158.20933165195459</v>
      </c>
      <c r="BE135" s="55">
        <f t="shared" si="91"/>
        <v>221.54941739227127</v>
      </c>
      <c r="BF135" s="55">
        <f t="shared" si="92"/>
        <v>120.59780643606122</v>
      </c>
      <c r="BG135" s="56">
        <f t="shared" si="93"/>
        <v>183.70932601475866</v>
      </c>
      <c r="BH135" s="55">
        <f t="shared" si="79"/>
        <v>166.29269887331861</v>
      </c>
      <c r="BI135" s="55">
        <f t="shared" si="80"/>
        <v>175.161703996965</v>
      </c>
      <c r="BJ135" s="55">
        <f t="shared" si="81"/>
        <v>174.78704173517713</v>
      </c>
      <c r="BK135" s="55">
        <f t="shared" si="82"/>
        <v>174.9935191487283</v>
      </c>
      <c r="BL135" s="55">
        <f t="shared" si="83"/>
        <v>175.68480931784003</v>
      </c>
      <c r="BM135" s="55">
        <f t="shared" si="84"/>
        <v>176.01255821897303</v>
      </c>
      <c r="BN135" s="55">
        <f t="shared" si="85"/>
        <v>174.94299285334893</v>
      </c>
      <c r="BO135" s="55">
        <f t="shared" si="86"/>
        <v>175.94678309664127</v>
      </c>
      <c r="BP135" s="72">
        <f t="shared" si="117"/>
        <v>176.66971158793694</v>
      </c>
      <c r="BQ135" s="260">
        <f t="shared" si="118"/>
        <v>150.70784027665209</v>
      </c>
      <c r="BR135" s="260">
        <f t="shared" si="119"/>
        <v>164.49066242080474</v>
      </c>
      <c r="BS135" s="260">
        <f t="shared" si="120"/>
        <v>160.61930783242261</v>
      </c>
      <c r="BT135" s="260">
        <f t="shared" si="94"/>
        <v>225.11897787367784</v>
      </c>
      <c r="BU135" s="260">
        <f t="shared" si="95"/>
        <v>165.37626094824142</v>
      </c>
      <c r="BV135" s="260">
        <f t="shared" si="96"/>
        <v>174.8061856461014</v>
      </c>
      <c r="BW135" s="260">
        <f t="shared" si="97"/>
        <v>171.03961765449989</v>
      </c>
      <c r="BX135" s="260">
        <f t="shared" si="98"/>
        <v>172.07557439283687</v>
      </c>
      <c r="BY135" s="260">
        <f t="shared" si="99"/>
        <v>172.07387860062263</v>
      </c>
      <c r="BZ135" s="260">
        <f t="shared" si="100"/>
        <v>173.41298474438304</v>
      </c>
      <c r="CA135" s="260">
        <f t="shared" si="101"/>
        <v>171.44277908638375</v>
      </c>
      <c r="CB135" s="260">
        <f t="shared" si="102"/>
        <v>173.84200578445561</v>
      </c>
    </row>
    <row r="136" spans="43:80" x14ac:dyDescent="0.2">
      <c r="AQ136" s="248">
        <f t="shared" ref="AQ136:AQ199" si="121">+YEAR(AS136)</f>
        <v>2022</v>
      </c>
      <c r="AR136" s="60">
        <f t="shared" ref="AR136:AR199" si="122">+AR135+1</f>
        <v>130</v>
      </c>
      <c r="AS136" s="61">
        <v>44835</v>
      </c>
      <c r="AT136" s="180">
        <f>+IFERROR(VLOOKUP($AS136,'Salario Nominal'!$C$7:$D$250,2,0),"")</f>
        <v>93.785103764463898</v>
      </c>
      <c r="AU136" s="50">
        <f>+IFERROR(VLOOKUP($AS136,IPC!$C$7:$D$250,2,0),"")</f>
        <v>96</v>
      </c>
      <c r="AV136" s="50">
        <f>+IFERROR(VLOOKUP($AS136,'IPP-Industria'!$C$7:$G$234,2,0),"")</f>
        <v>169.71</v>
      </c>
      <c r="AW136" s="50">
        <f>+IFERROR(VLOOKUP($AS136,'IPP-Minería'!$C$7:$G$234,2,0),"")</f>
        <v>191.67</v>
      </c>
      <c r="AX136" s="50">
        <f t="shared" ref="AX136:AX164" si="123">+AY136*AZ136</f>
        <v>960.86538947368433</v>
      </c>
      <c r="AY136" s="50">
        <f>+VLOOKUP(AS136,'Paridad Diesel'!$C$7:$G$234,2,0)</f>
        <v>1.0052000000000001</v>
      </c>
      <c r="AZ136" s="51">
        <f>+VLOOKUP(AS136,'Tipo de Cambio Observado'!$C$7:$D$258,2,0)</f>
        <v>955.89473684210532</v>
      </c>
      <c r="BA136" s="54">
        <f t="shared" si="87"/>
        <v>181.14147937837237</v>
      </c>
      <c r="BB136" s="55">
        <f t="shared" si="88"/>
        <v>155.61679364564759</v>
      </c>
      <c r="BC136" s="55">
        <f t="shared" si="89"/>
        <v>168.88247586824562</v>
      </c>
      <c r="BD136" s="55">
        <f t="shared" si="90"/>
        <v>161.13493064312735</v>
      </c>
      <c r="BE136" s="55">
        <f t="shared" si="91"/>
        <v>230.99867951183927</v>
      </c>
      <c r="BF136" s="55">
        <f t="shared" si="92"/>
        <v>121.15222369531158</v>
      </c>
      <c r="BG136" s="56">
        <f t="shared" si="93"/>
        <v>190.6681301143783</v>
      </c>
      <c r="BH136" s="55">
        <f t="shared" ref="BH136:BH199" si="124">+($BA136*$D$7+$BB136*$D$8+$BC136*$D$9+$BD136*$D$10+$BE136*$D$11)</f>
        <v>168.54448394885196</v>
      </c>
      <c r="BI136" s="55">
        <f t="shared" ref="BI136:BI199" si="125">+($BA136*$E$7+$BB136*$E$8+$BC136*$E$9+$BD136*$E$10+$BE136*$E$11)</f>
        <v>178.62381671432627</v>
      </c>
      <c r="BJ136" s="55">
        <f t="shared" ref="BJ136:BJ199" si="126">+($BA136*$H$7+$BB136*$H$8+$BC136*$H$9+$BD136*$H$10+$BE136*$H$11)</f>
        <v>175.60410773489861</v>
      </c>
      <c r="BK136" s="55">
        <f t="shared" ref="BK136:BK199" si="127">+($BA136*$I$7+$BB136*$I$8+$BC136*$I$9+$BD136*$I$10+$BE136*$I$11)</f>
        <v>176.89999560882367</v>
      </c>
      <c r="BL136" s="55">
        <f t="shared" ref="BL136:BL199" si="128">+($BA136*$J$7+$BB136*$J$8+$BC136*$J$9+$BD136*$J$10+$BE136*$J$11)</f>
        <v>176.60950697111895</v>
      </c>
      <c r="BM136" s="55">
        <f t="shared" ref="BM136:BM199" si="129">+($BA136*$K$7+$BB136*$K$8+$BC136*$K$9+$BD136*$K$10+$BE136*$K$11)</f>
        <v>178.22692974012011</v>
      </c>
      <c r="BN136" s="55">
        <f t="shared" ref="BN136:BN199" si="130">+($BA136*$L$7+$BB136*$L$8+$BC136*$L$9+$BD136*$L$10+$BE136*$L$11)</f>
        <v>175.97734626826497</v>
      </c>
      <c r="BO136" s="55">
        <f t="shared" ref="BO136:BO199" si="131">+($BA136*$M$7+$BB136*$M$8+$BC136*$M$9+$BD136*$M$10+$BE136*$M$11)</f>
        <v>178.71983631208786</v>
      </c>
      <c r="BP136" s="72">
        <f t="shared" si="117"/>
        <v>178.12111456997766</v>
      </c>
      <c r="BQ136" s="260">
        <f t="shared" si="118"/>
        <v>152.23428972821094</v>
      </c>
      <c r="BR136" s="260">
        <f t="shared" si="119"/>
        <v>165.66656715427737</v>
      </c>
      <c r="BS136" s="260">
        <f t="shared" si="120"/>
        <v>160.56326187473726</v>
      </c>
      <c r="BT136" s="260">
        <f t="shared" si="94"/>
        <v>230.19888120663811</v>
      </c>
      <c r="BU136" s="260">
        <f t="shared" si="95"/>
        <v>166.25403542030901</v>
      </c>
      <c r="BV136" s="260">
        <f t="shared" si="96"/>
        <v>176.5661585926654</v>
      </c>
      <c r="BW136" s="260">
        <f t="shared" si="97"/>
        <v>172.50502163792154</v>
      </c>
      <c r="BX136" s="260">
        <f t="shared" si="98"/>
        <v>174.00854670334704</v>
      </c>
      <c r="BY136" s="260">
        <f t="shared" si="99"/>
        <v>173.52381735270384</v>
      </c>
      <c r="BZ136" s="260">
        <f t="shared" si="100"/>
        <v>175.37438349487707</v>
      </c>
      <c r="CA136" s="260">
        <f t="shared" si="101"/>
        <v>172.88180130279136</v>
      </c>
      <c r="CB136" s="260">
        <f t="shared" si="102"/>
        <v>175.93552368723508</v>
      </c>
    </row>
    <row r="137" spans="43:80" x14ac:dyDescent="0.2">
      <c r="AQ137" s="248">
        <f t="shared" si="121"/>
        <v>2022</v>
      </c>
      <c r="AR137" s="60">
        <f t="shared" si="122"/>
        <v>131</v>
      </c>
      <c r="AS137" s="61">
        <v>44866</v>
      </c>
      <c r="AT137" s="180">
        <f>+IFERROR(VLOOKUP($AS137,'Salario Nominal'!$C$7:$D$250,2,0),"")</f>
        <v>94.310142780102296</v>
      </c>
      <c r="AU137" s="50">
        <f>+IFERROR(VLOOKUP($AS137,IPC!$C$7:$D$250,2,0),"")</f>
        <v>96.94</v>
      </c>
      <c r="AV137" s="50">
        <f>+IFERROR(VLOOKUP($AS137,'IPP-Industria'!$C$7:$G$234,2,0),"")</f>
        <v>169.64</v>
      </c>
      <c r="AW137" s="50">
        <f>+IFERROR(VLOOKUP($AS137,'IPP-Minería'!$C$7:$G$234,2,0),"")</f>
        <v>194.04</v>
      </c>
      <c r="AX137" s="50">
        <f t="shared" si="123"/>
        <v>961.62162599999999</v>
      </c>
      <c r="AY137" s="50">
        <f>+VLOOKUP(AS137,'Paridad Diesel'!$C$7:$G$234,2,0)</f>
        <v>1.0486</v>
      </c>
      <c r="AZ137" s="51">
        <f>+VLOOKUP(AS137,'Tipo de Cambio Observado'!$C$7:$D$258,2,0)</f>
        <v>917.05285714285719</v>
      </c>
      <c r="BA137" s="54">
        <f t="shared" si="87"/>
        <v>182.15556733271271</v>
      </c>
      <c r="BB137" s="55">
        <f t="shared" si="88"/>
        <v>157.14054141676124</v>
      </c>
      <c r="BC137" s="55">
        <f t="shared" si="89"/>
        <v>168.81281719574085</v>
      </c>
      <c r="BD137" s="55">
        <f t="shared" si="90"/>
        <v>163.12736443883983</v>
      </c>
      <c r="BE137" s="55">
        <f t="shared" si="91"/>
        <v>231.18048399859808</v>
      </c>
      <c r="BF137" s="55">
        <f t="shared" si="92"/>
        <v>126.38303001084729</v>
      </c>
      <c r="BG137" s="56">
        <f t="shared" si="93"/>
        <v>182.92051075113181</v>
      </c>
      <c r="BH137" s="55">
        <f t="shared" si="124"/>
        <v>169.63539751854915</v>
      </c>
      <c r="BI137" s="55">
        <f t="shared" si="125"/>
        <v>179.67008047776727</v>
      </c>
      <c r="BJ137" s="55">
        <f t="shared" si="126"/>
        <v>176.71904068032688</v>
      </c>
      <c r="BK137" s="55">
        <f t="shared" si="127"/>
        <v>178.0055569138467</v>
      </c>
      <c r="BL137" s="55">
        <f t="shared" si="128"/>
        <v>177.65102100012942</v>
      </c>
      <c r="BM137" s="55">
        <f t="shared" si="129"/>
        <v>179.21674353774762</v>
      </c>
      <c r="BN137" s="55">
        <f t="shared" si="130"/>
        <v>176.97700484361113</v>
      </c>
      <c r="BO137" s="55">
        <f t="shared" si="131"/>
        <v>179.60751124629107</v>
      </c>
      <c r="BP137" s="72">
        <f t="shared" si="117"/>
        <v>179.43223629570238</v>
      </c>
      <c r="BQ137" s="260">
        <f t="shared" si="118"/>
        <v>153.72291565353652</v>
      </c>
      <c r="BR137" s="260">
        <f t="shared" si="119"/>
        <v>166.65837396755896</v>
      </c>
      <c r="BS137" s="260">
        <f t="shared" si="120"/>
        <v>160.90233991873333</v>
      </c>
      <c r="BT137" s="260">
        <f t="shared" si="94"/>
        <v>230.42799380030633</v>
      </c>
      <c r="BU137" s="260">
        <f t="shared" si="95"/>
        <v>167.16862355086403</v>
      </c>
      <c r="BV137" s="260">
        <f t="shared" si="96"/>
        <v>177.40303026563038</v>
      </c>
      <c r="BW137" s="260">
        <f t="shared" si="97"/>
        <v>173.85169101672741</v>
      </c>
      <c r="BX137" s="260">
        <f t="shared" si="98"/>
        <v>175.25301958034819</v>
      </c>
      <c r="BY137" s="260">
        <f t="shared" si="99"/>
        <v>174.84725056382328</v>
      </c>
      <c r="BZ137" s="260">
        <f t="shared" si="100"/>
        <v>176.57126131773785</v>
      </c>
      <c r="CA137" s="260">
        <f t="shared" si="101"/>
        <v>174.19304089211843</v>
      </c>
      <c r="CB137" s="260">
        <f t="shared" si="102"/>
        <v>177.0682615059859</v>
      </c>
    </row>
    <row r="138" spans="43:80" x14ac:dyDescent="0.2">
      <c r="AQ138" s="248">
        <f t="shared" si="121"/>
        <v>2022</v>
      </c>
      <c r="AR138" s="60">
        <f t="shared" si="122"/>
        <v>132</v>
      </c>
      <c r="AS138" s="61">
        <v>44896</v>
      </c>
      <c r="AT138" s="180">
        <f>+IFERROR(VLOOKUP($AS138,'Salario Nominal'!$C$7:$D$250,2,0),"")</f>
        <v>95.603069325002707</v>
      </c>
      <c r="AU138" s="50">
        <f>+IFERROR(VLOOKUP($AS138,IPC!$C$7:$D$250,2,0),"")</f>
        <v>97.21</v>
      </c>
      <c r="AV138" s="50">
        <f>+IFERROR(VLOOKUP($AS138,'IPP-Industria'!$C$7:$G$234,2,0),"")</f>
        <v>158.53</v>
      </c>
      <c r="AW138" s="50">
        <f>+IFERROR(VLOOKUP($AS138,'IPP-Minería'!$C$7:$G$234,2,0),"")</f>
        <v>173.44</v>
      </c>
      <c r="AX138" s="50">
        <f t="shared" si="123"/>
        <v>762.85872334285716</v>
      </c>
      <c r="AY138" s="50">
        <f>+VLOOKUP(AS138,'Paridad Diesel'!$C$7:$G$234,2,0)</f>
        <v>0.87117999999999995</v>
      </c>
      <c r="AZ138" s="51">
        <f>+VLOOKUP(AS138,'Tipo de Cambio Observado'!$C$7:$D$258,2,0)</f>
        <v>875.66142857142859</v>
      </c>
      <c r="BA138" s="54">
        <f t="shared" si="87"/>
        <v>184.65279362633623</v>
      </c>
      <c r="BB138" s="55">
        <f t="shared" si="88"/>
        <v>157.5782136488896</v>
      </c>
      <c r="BC138" s="55">
        <f t="shared" si="89"/>
        <v>157.75699074534782</v>
      </c>
      <c r="BD138" s="55">
        <f t="shared" si="90"/>
        <v>145.80916351408155</v>
      </c>
      <c r="BE138" s="55">
        <f t="shared" si="91"/>
        <v>183.39650868558394</v>
      </c>
      <c r="BF138" s="55">
        <f t="shared" si="92"/>
        <v>104.99939737254429</v>
      </c>
      <c r="BG138" s="56">
        <f t="shared" si="93"/>
        <v>174.66434405797767</v>
      </c>
      <c r="BH138" s="55">
        <f t="shared" si="124"/>
        <v>161.53938366342612</v>
      </c>
      <c r="BI138" s="55">
        <f t="shared" si="125"/>
        <v>164.62676266505269</v>
      </c>
      <c r="BJ138" s="55">
        <f t="shared" si="126"/>
        <v>178.67752690017022</v>
      </c>
      <c r="BK138" s="55">
        <f t="shared" si="127"/>
        <v>173.2376252099225</v>
      </c>
      <c r="BL138" s="55">
        <f t="shared" si="128"/>
        <v>179.18615878408599</v>
      </c>
      <c r="BM138" s="55">
        <f t="shared" si="129"/>
        <v>172.91586972175236</v>
      </c>
      <c r="BN138" s="55">
        <f t="shared" si="130"/>
        <v>177.9459350967646</v>
      </c>
      <c r="BO138" s="55">
        <f t="shared" si="131"/>
        <v>170.15386298380599</v>
      </c>
      <c r="BP138" s="72">
        <f t="shared" si="117"/>
        <v>180.94062619627684</v>
      </c>
      <c r="BQ138" s="260">
        <f t="shared" si="118"/>
        <v>155.05214243259306</v>
      </c>
      <c r="BR138" s="260">
        <f t="shared" si="119"/>
        <v>165.49905463230172</v>
      </c>
      <c r="BS138" s="260">
        <f t="shared" si="120"/>
        <v>158.076222502452</v>
      </c>
      <c r="BT138" s="260">
        <f t="shared" si="94"/>
        <v>222.35134678964423</v>
      </c>
      <c r="BU138" s="260">
        <f t="shared" si="95"/>
        <v>166.46874227149024</v>
      </c>
      <c r="BV138" s="260">
        <f t="shared" si="96"/>
        <v>175.45770522473495</v>
      </c>
      <c r="BW138" s="260">
        <f t="shared" si="97"/>
        <v>175.30232155667099</v>
      </c>
      <c r="BX138" s="260">
        <f t="shared" si="98"/>
        <v>175.46217613128985</v>
      </c>
      <c r="BY138" s="260">
        <f t="shared" si="99"/>
        <v>176.20127782638744</v>
      </c>
      <c r="BZ138" s="260">
        <f t="shared" si="100"/>
        <v>176.47017653871592</v>
      </c>
      <c r="CA138" s="260">
        <f t="shared" si="101"/>
        <v>175.43676639368491</v>
      </c>
      <c r="CB138" s="260">
        <f t="shared" si="102"/>
        <v>176.36544540113505</v>
      </c>
    </row>
    <row r="139" spans="43:80" x14ac:dyDescent="0.2">
      <c r="AQ139" s="248">
        <f t="shared" si="121"/>
        <v>2023</v>
      </c>
      <c r="AR139" s="60">
        <f t="shared" si="122"/>
        <v>133</v>
      </c>
      <c r="AS139" s="61">
        <v>44927</v>
      </c>
      <c r="AT139" s="180">
        <f>+IFERROR(VLOOKUP($AS139,'Salario Nominal'!$C$7:$D$250,2,0),"")</f>
        <v>97.652730044733701</v>
      </c>
      <c r="AU139" s="50">
        <f>+IFERROR(VLOOKUP($AS139,IPC!$C$7:$D$250,2,0),"")</f>
        <v>98</v>
      </c>
      <c r="AV139" s="50">
        <f>+IFERROR(VLOOKUP($AS139,'IPP-Industria'!$C$7:$G$234,2,0),"")</f>
        <v>158.61000000000001</v>
      </c>
      <c r="AW139" s="50">
        <f>+IFERROR(VLOOKUP($AS139,'IPP-Minería'!$C$7:$G$234,2,0),"")</f>
        <v>175.48</v>
      </c>
      <c r="AX139" s="50">
        <f t="shared" si="123"/>
        <v>751.46969857142858</v>
      </c>
      <c r="AY139" s="50">
        <f>+VLOOKUP(AS139,'Paridad Diesel'!$C$7:$G$234,2,0)</f>
        <v>0.90939999999999999</v>
      </c>
      <c r="AZ139" s="51">
        <f>+VLOOKUP(AS139,'Tipo de Cambio Observado'!$C$7:$D$258,2,0)</f>
        <v>826.33571428571429</v>
      </c>
      <c r="BA139" s="54">
        <f t="shared" si="87"/>
        <v>188.61161608419968</v>
      </c>
      <c r="BB139" s="55">
        <f t="shared" si="88"/>
        <v>158.85881017993194</v>
      </c>
      <c r="BC139" s="55">
        <f t="shared" si="89"/>
        <v>157.8366006567818</v>
      </c>
      <c r="BD139" s="55">
        <f t="shared" si="90"/>
        <v>147.5241698192518</v>
      </c>
      <c r="BE139" s="55">
        <f t="shared" si="91"/>
        <v>180.65850842878555</v>
      </c>
      <c r="BF139" s="55">
        <f t="shared" si="92"/>
        <v>109.60588164396769</v>
      </c>
      <c r="BG139" s="56">
        <f t="shared" si="93"/>
        <v>164.82556019723265</v>
      </c>
      <c r="BH139" s="55">
        <f t="shared" si="124"/>
        <v>163.40891164626319</v>
      </c>
      <c r="BI139" s="55">
        <f t="shared" si="125"/>
        <v>165.52689474870638</v>
      </c>
      <c r="BJ139" s="55">
        <f t="shared" si="126"/>
        <v>182.03635643528978</v>
      </c>
      <c r="BK139" s="55">
        <f t="shared" si="127"/>
        <v>175.23245926194414</v>
      </c>
      <c r="BL139" s="55">
        <f t="shared" si="128"/>
        <v>182.5463695251546</v>
      </c>
      <c r="BM139" s="55">
        <f t="shared" si="129"/>
        <v>174.70119656965025</v>
      </c>
      <c r="BN139" s="55">
        <f t="shared" si="130"/>
        <v>181.1334892558904</v>
      </c>
      <c r="BO139" s="55">
        <f t="shared" si="131"/>
        <v>171.30208957794159</v>
      </c>
      <c r="BP139" s="72">
        <f t="shared" si="117"/>
        <v>182.76395237549991</v>
      </c>
      <c r="BQ139" s="260">
        <f t="shared" si="118"/>
        <v>156.25168855027826</v>
      </c>
      <c r="BR139" s="260">
        <f t="shared" si="119"/>
        <v>164.05446644773943</v>
      </c>
      <c r="BS139" s="260">
        <f t="shared" si="120"/>
        <v>155.90864508897295</v>
      </c>
      <c r="BT139" s="260">
        <f t="shared" si="94"/>
        <v>211.02147225298336</v>
      </c>
      <c r="BU139" s="260">
        <f t="shared" si="95"/>
        <v>165.98878826528374</v>
      </c>
      <c r="BV139" s="260">
        <f t="shared" si="96"/>
        <v>173.02199956818012</v>
      </c>
      <c r="BW139" s="260">
        <f t="shared" si="97"/>
        <v>176.96860294005262</v>
      </c>
      <c r="BX139" s="260">
        <f t="shared" si="98"/>
        <v>175.35335427121186</v>
      </c>
      <c r="BY139" s="260">
        <f t="shared" si="99"/>
        <v>177.77294349852386</v>
      </c>
      <c r="BZ139" s="260">
        <f t="shared" si="100"/>
        <v>175.98434204060035</v>
      </c>
      <c r="CA139" s="260">
        <f t="shared" si="101"/>
        <v>176.87126294105369</v>
      </c>
      <c r="CB139" s="260">
        <f t="shared" si="102"/>
        <v>175.07334958859909</v>
      </c>
    </row>
    <row r="140" spans="43:80" x14ac:dyDescent="0.2">
      <c r="AQ140" s="248">
        <f t="shared" si="121"/>
        <v>2023</v>
      </c>
      <c r="AR140" s="60">
        <f t="shared" si="122"/>
        <v>134</v>
      </c>
      <c r="AS140" s="61">
        <v>44958</v>
      </c>
      <c r="AT140" s="180">
        <f>+IFERROR(VLOOKUP($AS140,'Salario Nominal'!$C$7:$D$250,2,0),"")</f>
        <v>97.485487747551204</v>
      </c>
      <c r="AU140" s="50">
        <f>+IFERROR(VLOOKUP($AS140,IPC!$C$7:$D$250,2,0),"")</f>
        <v>97.93</v>
      </c>
      <c r="AV140" s="50">
        <f>+IFERROR(VLOOKUP($AS140,'IPP-Industria'!$C$7:$G$234,2,0),"")</f>
        <v>155.31</v>
      </c>
      <c r="AW140" s="50">
        <f>+IFERROR(VLOOKUP($AS140,'IPP-Minería'!$C$7:$G$234,2,0),"")</f>
        <v>169.8</v>
      </c>
      <c r="AX140" s="50">
        <f t="shared" si="123"/>
        <v>687.54716732499992</v>
      </c>
      <c r="AY140" s="50">
        <f>+VLOOKUP(AS140,'Paridad Diesel'!$C$7:$G$234,2,0)</f>
        <v>0.86130999999999991</v>
      </c>
      <c r="AZ140" s="51">
        <f>+VLOOKUP(AS140,'Tipo de Cambio Observado'!$C$7:$D$258,2,0)</f>
        <v>798.25750000000005</v>
      </c>
      <c r="BA140" s="54">
        <f t="shared" si="87"/>
        <v>188.28859552005594</v>
      </c>
      <c r="BB140" s="55">
        <f t="shared" si="88"/>
        <v>158.74533960123199</v>
      </c>
      <c r="BC140" s="55">
        <f t="shared" si="89"/>
        <v>154.55269181013037</v>
      </c>
      <c r="BD140" s="55">
        <f t="shared" si="90"/>
        <v>142.74905422446406</v>
      </c>
      <c r="BE140" s="55">
        <f t="shared" si="91"/>
        <v>165.29109019232743</v>
      </c>
      <c r="BF140" s="55">
        <f t="shared" si="92"/>
        <v>103.8098107749789</v>
      </c>
      <c r="BG140" s="56">
        <f t="shared" si="93"/>
        <v>159.22492195907873</v>
      </c>
      <c r="BH140" s="55">
        <f t="shared" si="124"/>
        <v>160.79502805848577</v>
      </c>
      <c r="BI140" s="55">
        <f t="shared" si="125"/>
        <v>160.6748168507342</v>
      </c>
      <c r="BJ140" s="55">
        <f t="shared" si="126"/>
        <v>181.73639317058596</v>
      </c>
      <c r="BK140" s="55">
        <f t="shared" si="127"/>
        <v>173.08184867126238</v>
      </c>
      <c r="BL140" s="55">
        <f t="shared" si="128"/>
        <v>182.11522381099684</v>
      </c>
      <c r="BM140" s="55">
        <f t="shared" si="129"/>
        <v>172.12007181873165</v>
      </c>
      <c r="BN140" s="55">
        <f t="shared" si="130"/>
        <v>180.58199116746005</v>
      </c>
      <c r="BO140" s="55">
        <f t="shared" si="131"/>
        <v>167.88071709885324</v>
      </c>
      <c r="BP140" s="72">
        <f t="shared" si="117"/>
        <v>184.19886142759103</v>
      </c>
      <c r="BQ140" s="260">
        <f t="shared" si="118"/>
        <v>157.12703301453504</v>
      </c>
      <c r="BR140" s="260">
        <f t="shared" si="119"/>
        <v>162.20851162636416</v>
      </c>
      <c r="BS140" s="260">
        <f t="shared" si="120"/>
        <v>153.09233571528654</v>
      </c>
      <c r="BT140" s="260">
        <f t="shared" si="94"/>
        <v>202.17911470156756</v>
      </c>
      <c r="BU140" s="260">
        <f t="shared" si="95"/>
        <v>165.03598395148245</v>
      </c>
      <c r="BV140" s="260">
        <f t="shared" si="96"/>
        <v>170.71401257559197</v>
      </c>
      <c r="BW140" s="260">
        <f t="shared" si="97"/>
        <v>178.26007777607478</v>
      </c>
      <c r="BX140" s="260">
        <f t="shared" si="98"/>
        <v>175.24183413575463</v>
      </c>
      <c r="BY140" s="260">
        <f t="shared" si="99"/>
        <v>178.96551490155431</v>
      </c>
      <c r="BZ140" s="260">
        <f t="shared" si="100"/>
        <v>175.53222826782917</v>
      </c>
      <c r="CA140" s="260">
        <f t="shared" si="101"/>
        <v>177.92645991422333</v>
      </c>
      <c r="CB140" s="260">
        <f t="shared" si="102"/>
        <v>173.93513338593687</v>
      </c>
    </row>
    <row r="141" spans="43:80" x14ac:dyDescent="0.2">
      <c r="AQ141" s="248">
        <f t="shared" si="121"/>
        <v>2023</v>
      </c>
      <c r="AR141" s="60">
        <f t="shared" si="122"/>
        <v>135</v>
      </c>
      <c r="AS141" s="61">
        <v>44986</v>
      </c>
      <c r="AT141" s="180">
        <f>+IFERROR(VLOOKUP($AS141,'Salario Nominal'!$C$7:$D$250,2,0),"")</f>
        <v>98.642414509983098</v>
      </c>
      <c r="AU141" s="50">
        <f>+IFERROR(VLOOKUP($AS141,IPC!$C$7:$D$250,2,0),"")</f>
        <v>99</v>
      </c>
      <c r="AV141" s="50">
        <f>+IFERROR(VLOOKUP($AS141,'IPP-Industria'!$C$7:$G$234,2,0),"")</f>
        <v>156.33000000000001</v>
      </c>
      <c r="AW141" s="50">
        <f>+IFERROR(VLOOKUP($AS141,'IPP-Minería'!$C$7:$G$234,2,0),"")</f>
        <v>172.56</v>
      </c>
      <c r="AX141" s="50">
        <f t="shared" si="123"/>
        <v>628.13456132608701</v>
      </c>
      <c r="AY141" s="50">
        <f>+VLOOKUP(AS141,'Paridad Diesel'!$C$7:$G$234,2,0)</f>
        <v>0.77595000000000003</v>
      </c>
      <c r="AZ141" s="51">
        <f>+VLOOKUP(AS141,'Tipo de Cambio Observado'!$C$7:$D$258,2,0)</f>
        <v>809.50391304347829</v>
      </c>
      <c r="BA141" s="54">
        <f t="shared" ref="BA141:BA204" si="132">+AT141/AT$7*100</f>
        <v>190.52314468476828</v>
      </c>
      <c r="BB141" s="55">
        <f t="shared" ref="BB141:BB204" si="133">+AU141/AU$7*100</f>
        <v>160.47981844707408</v>
      </c>
      <c r="BC141" s="55">
        <f t="shared" ref="BC141:BC204" si="134">+AV141/AV$7*100</f>
        <v>155.56771818091354</v>
      </c>
      <c r="BD141" s="55">
        <f t="shared" ref="BD141:BD204" si="135">+AW141/AW$7*100</f>
        <v>145.06935687263555</v>
      </c>
      <c r="BE141" s="55">
        <f t="shared" ref="BE141:BE204" si="136">+AX141/AX$7*100</f>
        <v>151.00788915037552</v>
      </c>
      <c r="BF141" s="55">
        <f t="shared" ref="BF141:BF204" si="137">+AY141/AY$7*100</f>
        <v>93.521754851151016</v>
      </c>
      <c r="BG141" s="56">
        <f t="shared" ref="BG141:BG204" si="138">+AZ141/AZ$7*100</f>
        <v>161.46819463633813</v>
      </c>
      <c r="BH141" s="55">
        <f t="shared" si="124"/>
        <v>162.671063407269</v>
      </c>
      <c r="BI141" s="55">
        <f t="shared" si="125"/>
        <v>159.36147041282788</v>
      </c>
      <c r="BJ141" s="55">
        <f t="shared" si="126"/>
        <v>183.85528975495907</v>
      </c>
      <c r="BK141" s="55">
        <f t="shared" si="127"/>
        <v>173.03452330612328</v>
      </c>
      <c r="BL141" s="55">
        <f t="shared" si="128"/>
        <v>184.21449440809715</v>
      </c>
      <c r="BM141" s="55">
        <f t="shared" si="129"/>
        <v>171.78189944562081</v>
      </c>
      <c r="BN141" s="55">
        <f t="shared" si="130"/>
        <v>182.62871717666965</v>
      </c>
      <c r="BO141" s="55">
        <f t="shared" si="131"/>
        <v>166.75251222685912</v>
      </c>
      <c r="BP141" s="72">
        <f t="shared" si="117"/>
        <v>185.89553277107419</v>
      </c>
      <c r="BQ141" s="260">
        <f t="shared" si="118"/>
        <v>158.06991948992274</v>
      </c>
      <c r="BR141" s="260">
        <f t="shared" si="119"/>
        <v>160.56821574285999</v>
      </c>
      <c r="BS141" s="260">
        <f t="shared" si="120"/>
        <v>150.90233991873336</v>
      </c>
      <c r="BT141" s="260">
        <f t="shared" ref="BT141:BT164" si="139">+AVERAGE(BE136:BE141)</f>
        <v>190.42219332791831</v>
      </c>
      <c r="BU141" s="260">
        <f t="shared" ref="BU141:BU204" si="140">+IFERROR(AVERAGE(BH136:BH141),"")</f>
        <v>164.43237804047419</v>
      </c>
      <c r="BV141" s="260">
        <f t="shared" ref="BV141:BV204" si="141">+IFERROR(AVERAGE(BI136:BI141),"")</f>
        <v>168.08064031156911</v>
      </c>
      <c r="BW141" s="260">
        <f t="shared" ref="BW141:BW204" si="142">+IFERROR(AVERAGE(BJ136:BJ141),"")</f>
        <v>179.77145244603844</v>
      </c>
      <c r="BX141" s="260">
        <f t="shared" ref="BX141:BX204" si="143">+IFERROR(AVERAGE(BK136:BK141),"")</f>
        <v>174.91533482865376</v>
      </c>
      <c r="BY141" s="260">
        <f t="shared" ref="BY141:BY204" si="144">+IFERROR(AVERAGE(BL136:BL141),"")</f>
        <v>180.38712908326386</v>
      </c>
      <c r="BZ141" s="260">
        <f t="shared" ref="BZ141:BZ204" si="145">+IFERROR(AVERAGE(BM136:BM141),"")</f>
        <v>174.82711847227048</v>
      </c>
      <c r="CA141" s="260">
        <f t="shared" ref="CA141:CA204" si="146">+IFERROR(AVERAGE(BN136:BN141),"")</f>
        <v>179.20741396811013</v>
      </c>
      <c r="CB141" s="260">
        <f t="shared" ref="CB141:CB204" si="147">+IFERROR(AVERAGE(BO136:BO141),"")</f>
        <v>172.40275490763983</v>
      </c>
    </row>
    <row r="142" spans="43:80" x14ac:dyDescent="0.2">
      <c r="AQ142" s="248">
        <f t="shared" si="121"/>
        <v>2023</v>
      </c>
      <c r="AR142" s="60">
        <f t="shared" si="122"/>
        <v>136</v>
      </c>
      <c r="AS142" s="61">
        <v>45017</v>
      </c>
      <c r="AT142" s="180">
        <f>+IFERROR(VLOOKUP($AS142,'Salario Nominal'!$C$7:$D$250,2,0),"")</f>
        <v>98.936799733016997</v>
      </c>
      <c r="AU142" s="50">
        <f>+IFERROR(VLOOKUP($AS142,IPC!$C$7:$D$250,2,0),"")</f>
        <v>99.3</v>
      </c>
      <c r="AV142" s="50">
        <f>+IFERROR(VLOOKUP($AS142,'IPP-Industria'!$C$7:$G$234,2,0),"")</f>
        <v>155.68</v>
      </c>
      <c r="AW142" s="50">
        <f>+IFERROR(VLOOKUP($AS142,'IPP-Minería'!$C$7:$G$234,2,0),"")</f>
        <v>170.83</v>
      </c>
      <c r="AX142" s="50">
        <f t="shared" si="123"/>
        <v>603.82615905263151</v>
      </c>
      <c r="AY142" s="50">
        <f>+VLOOKUP(AS142,'Paridad Diesel'!$C$7:$G$234,2,0)</f>
        <v>0.75117999999999996</v>
      </c>
      <c r="AZ142" s="51">
        <f>+VLOOKUP(AS142,'Tipo de Cambio Observado'!$C$7:$D$258,2,0)</f>
        <v>803.83684210526314</v>
      </c>
      <c r="BA142" s="54">
        <f t="shared" si="132"/>
        <v>191.09173577937767</v>
      </c>
      <c r="BB142" s="55">
        <f t="shared" si="133"/>
        <v>160.96612092721674</v>
      </c>
      <c r="BC142" s="55">
        <f t="shared" si="134"/>
        <v>154.9208876505125</v>
      </c>
      <c r="BD142" s="55">
        <f t="shared" si="135"/>
        <v>143.61496427070196</v>
      </c>
      <c r="BE142" s="55">
        <f t="shared" si="136"/>
        <v>145.16398126512371</v>
      </c>
      <c r="BF142" s="55">
        <f t="shared" si="137"/>
        <v>90.536338435579125</v>
      </c>
      <c r="BG142" s="56">
        <f t="shared" si="138"/>
        <v>160.33780885496574</v>
      </c>
      <c r="BH142" s="55">
        <f t="shared" si="124"/>
        <v>162.21737013476528</v>
      </c>
      <c r="BI142" s="55">
        <f t="shared" si="125"/>
        <v>157.93779483950615</v>
      </c>
      <c r="BJ142" s="55">
        <f t="shared" si="126"/>
        <v>184.39742432079009</v>
      </c>
      <c r="BK142" s="55">
        <f t="shared" si="127"/>
        <v>172.75499774964391</v>
      </c>
      <c r="BL142" s="55">
        <f t="shared" si="128"/>
        <v>184.71265482280378</v>
      </c>
      <c r="BM142" s="55">
        <f t="shared" si="129"/>
        <v>171.33191132696476</v>
      </c>
      <c r="BN142" s="55">
        <f t="shared" si="130"/>
        <v>183.07662020659555</v>
      </c>
      <c r="BO142" s="55">
        <f t="shared" si="131"/>
        <v>165.94339289645083</v>
      </c>
      <c r="BP142" s="72">
        <f t="shared" si="117"/>
        <v>187.55390883790844</v>
      </c>
      <c r="BQ142" s="260">
        <f t="shared" si="118"/>
        <v>158.96147403685092</v>
      </c>
      <c r="BR142" s="260">
        <f t="shared" si="119"/>
        <v>158.24128437323782</v>
      </c>
      <c r="BS142" s="260">
        <f t="shared" si="120"/>
        <v>147.98234552332914</v>
      </c>
      <c r="BT142" s="260">
        <f t="shared" si="139"/>
        <v>176.11641028679901</v>
      </c>
      <c r="BU142" s="260">
        <f t="shared" si="140"/>
        <v>163.37785907145974</v>
      </c>
      <c r="BV142" s="260">
        <f t="shared" si="141"/>
        <v>164.63296999909909</v>
      </c>
      <c r="BW142" s="260">
        <f t="shared" si="142"/>
        <v>181.23700521035369</v>
      </c>
      <c r="BX142" s="260">
        <f t="shared" si="143"/>
        <v>174.22450185212381</v>
      </c>
      <c r="BY142" s="260">
        <f t="shared" si="144"/>
        <v>181.73765372521132</v>
      </c>
      <c r="BZ142" s="260">
        <f t="shared" si="145"/>
        <v>173.67794873674458</v>
      </c>
      <c r="CA142" s="260">
        <f t="shared" si="146"/>
        <v>180.3906262911652</v>
      </c>
      <c r="CB142" s="260">
        <f t="shared" si="147"/>
        <v>170.27334767170032</v>
      </c>
    </row>
    <row r="143" spans="43:80" x14ac:dyDescent="0.2">
      <c r="AQ143" s="248">
        <f t="shared" si="121"/>
        <v>2023</v>
      </c>
      <c r="AR143" s="60">
        <f t="shared" si="122"/>
        <v>137</v>
      </c>
      <c r="AS143" s="61">
        <v>45047</v>
      </c>
      <c r="AT143" s="180">
        <f>+IFERROR(VLOOKUP($AS143,'Salario Nominal'!$C$7:$D$250,2,0),"")</f>
        <v>99.552335196819897</v>
      </c>
      <c r="AU143" s="50">
        <f>+IFERROR(VLOOKUP($AS143,IPC!$C$7:$D$250,2,0),"")</f>
        <v>99.41</v>
      </c>
      <c r="AV143" s="50">
        <f>+IFERROR(VLOOKUP($AS143,'IPP-Industria'!$C$7:$G$234,2,0),"")</f>
        <v>148.91999999999999</v>
      </c>
      <c r="AW143" s="50">
        <f>+IFERROR(VLOOKUP($AS143,'IPP-Minería'!$C$7:$G$234,2,0),"")</f>
        <v>159.5</v>
      </c>
      <c r="AX143" s="50">
        <f t="shared" si="123"/>
        <v>537.32992017272716</v>
      </c>
      <c r="AY143" s="50">
        <f>+VLOOKUP(AS143,'Paridad Diesel'!$C$7:$G$234,2,0)</f>
        <v>0.67280999999999991</v>
      </c>
      <c r="AZ143" s="51">
        <f>+VLOOKUP(AS143,'Tipo de Cambio Observado'!$C$7:$D$258,2,0)</f>
        <v>798.63545454545454</v>
      </c>
      <c r="BA143" s="54">
        <f t="shared" si="132"/>
        <v>192.28061333079708</v>
      </c>
      <c r="BB143" s="55">
        <f t="shared" si="133"/>
        <v>161.14443183660237</v>
      </c>
      <c r="BC143" s="55">
        <f t="shared" si="134"/>
        <v>148.19385013434172</v>
      </c>
      <c r="BD143" s="55">
        <f t="shared" si="135"/>
        <v>134.08995376208489</v>
      </c>
      <c r="BE143" s="55">
        <f t="shared" si="136"/>
        <v>129.17782592844799</v>
      </c>
      <c r="BF143" s="55">
        <f t="shared" si="137"/>
        <v>81.09075569482944</v>
      </c>
      <c r="BG143" s="56">
        <f t="shared" si="138"/>
        <v>159.30031089435849</v>
      </c>
      <c r="BH143" s="55">
        <f t="shared" si="124"/>
        <v>157.52566292919931</v>
      </c>
      <c r="BI143" s="55">
        <f t="shared" si="125"/>
        <v>151.56490101373981</v>
      </c>
      <c r="BJ143" s="55">
        <f t="shared" si="126"/>
        <v>185.31269434307416</v>
      </c>
      <c r="BK143" s="55">
        <f t="shared" si="127"/>
        <v>171.30395425270615</v>
      </c>
      <c r="BL143" s="55">
        <f t="shared" si="128"/>
        <v>185.36937406437499</v>
      </c>
      <c r="BM143" s="55">
        <f t="shared" si="129"/>
        <v>169.14828256727384</v>
      </c>
      <c r="BN143" s="55">
        <f t="shared" si="130"/>
        <v>183.40361094391773</v>
      </c>
      <c r="BO143" s="55">
        <f t="shared" si="131"/>
        <v>162.42976264614055</v>
      </c>
      <c r="BP143" s="72">
        <f t="shared" si="117"/>
        <v>189.24141650425585</v>
      </c>
      <c r="BQ143" s="260">
        <f t="shared" si="118"/>
        <v>159.62878910682446</v>
      </c>
      <c r="BR143" s="260">
        <f t="shared" si="119"/>
        <v>154.8047898630046</v>
      </c>
      <c r="BS143" s="260">
        <f t="shared" si="120"/>
        <v>143.14277707720331</v>
      </c>
      <c r="BT143" s="260">
        <f t="shared" si="139"/>
        <v>159.11596727510735</v>
      </c>
      <c r="BU143" s="260">
        <f t="shared" si="140"/>
        <v>161.35956997323478</v>
      </c>
      <c r="BV143" s="260">
        <f t="shared" si="141"/>
        <v>159.94877342176119</v>
      </c>
      <c r="BW143" s="260">
        <f t="shared" si="142"/>
        <v>182.66928082081154</v>
      </c>
      <c r="BX143" s="260">
        <f t="shared" si="143"/>
        <v>173.10756807526704</v>
      </c>
      <c r="BY143" s="260">
        <f t="shared" si="144"/>
        <v>183.02404590258553</v>
      </c>
      <c r="BZ143" s="260">
        <f t="shared" si="145"/>
        <v>171.99987190833224</v>
      </c>
      <c r="CA143" s="260">
        <f t="shared" si="146"/>
        <v>181.46172730788297</v>
      </c>
      <c r="CB143" s="260">
        <f t="shared" si="147"/>
        <v>167.41038957167521</v>
      </c>
    </row>
    <row r="144" spans="43:80" x14ac:dyDescent="0.2">
      <c r="AQ144" s="248">
        <f t="shared" si="121"/>
        <v>2023</v>
      </c>
      <c r="AR144" s="60">
        <f t="shared" si="122"/>
        <v>138</v>
      </c>
      <c r="AS144" s="61">
        <v>45078</v>
      </c>
      <c r="AT144" s="180">
        <f>+IFERROR(VLOOKUP($AS144,'Salario Nominal'!$C$7:$D$250,2,0),"")</f>
        <v>100.219831449984</v>
      </c>
      <c r="AU144" s="50">
        <f>+IFERROR(VLOOKUP($AS144,IPC!$C$7:$D$250,2,0),"")</f>
        <v>99.26</v>
      </c>
      <c r="AV144" s="50">
        <f>+IFERROR(VLOOKUP($AS144,'IPP-Industria'!$C$7:$G$234,2,0),"")</f>
        <v>149.82</v>
      </c>
      <c r="AW144" s="50">
        <f>+IFERROR(VLOOKUP($AS144,'IPP-Minería'!$C$7:$G$234,2,0),"")</f>
        <v>161.93</v>
      </c>
      <c r="AX144" s="50">
        <f t="shared" si="123"/>
        <v>529.59558225000001</v>
      </c>
      <c r="AY144" s="50">
        <f>+VLOOKUP(AS144,'Paridad Diesel'!$C$7:$G$234,2,0)</f>
        <v>0.66210000000000002</v>
      </c>
      <c r="AZ144" s="51">
        <f>+VLOOKUP(AS144,'Tipo de Cambio Observado'!$C$7:$D$258,2,0)</f>
        <v>799.87249999999995</v>
      </c>
      <c r="BA144" s="54">
        <f t="shared" si="132"/>
        <v>193.56985068219277</v>
      </c>
      <c r="BB144" s="55">
        <f t="shared" si="133"/>
        <v>160.90128059653105</v>
      </c>
      <c r="BC144" s="55">
        <f t="shared" si="134"/>
        <v>149.08946163797393</v>
      </c>
      <c r="BD144" s="55">
        <f t="shared" si="135"/>
        <v>136.13282891971417</v>
      </c>
      <c r="BE144" s="55">
        <f t="shared" si="136"/>
        <v>127.31843764511422</v>
      </c>
      <c r="BF144" s="55">
        <f t="shared" si="137"/>
        <v>79.799927684705324</v>
      </c>
      <c r="BG144" s="56">
        <f t="shared" si="138"/>
        <v>159.5470589248622</v>
      </c>
      <c r="BH144" s="55">
        <f t="shared" si="124"/>
        <v>158.80787151475718</v>
      </c>
      <c r="BI144" s="55">
        <f t="shared" si="125"/>
        <v>152.03607956021568</v>
      </c>
      <c r="BJ144" s="55">
        <f t="shared" si="126"/>
        <v>186.27199769143431</v>
      </c>
      <c r="BK144" s="55">
        <f t="shared" si="127"/>
        <v>171.5736688247699</v>
      </c>
      <c r="BL144" s="55">
        <f t="shared" si="128"/>
        <v>186.40278336030821</v>
      </c>
      <c r="BM144" s="55">
        <f t="shared" si="129"/>
        <v>169.43372506181765</v>
      </c>
      <c r="BN144" s="55">
        <f t="shared" si="130"/>
        <v>184.4131066562984</v>
      </c>
      <c r="BO144" s="55">
        <f t="shared" si="131"/>
        <v>162.51522129155873</v>
      </c>
      <c r="BP144" s="72">
        <f t="shared" si="117"/>
        <v>190.72759268023194</v>
      </c>
      <c r="BQ144" s="260">
        <f t="shared" si="118"/>
        <v>160.18263359809802</v>
      </c>
      <c r="BR144" s="260">
        <f t="shared" si="119"/>
        <v>153.36020167844228</v>
      </c>
      <c r="BS144" s="260">
        <f t="shared" si="120"/>
        <v>141.53005464480873</v>
      </c>
      <c r="BT144" s="260">
        <f t="shared" si="139"/>
        <v>149.76962210169572</v>
      </c>
      <c r="BU144" s="260">
        <f t="shared" si="140"/>
        <v>160.90431794845662</v>
      </c>
      <c r="BV144" s="260">
        <f t="shared" si="141"/>
        <v>157.85032623762172</v>
      </c>
      <c r="BW144" s="260">
        <f t="shared" si="142"/>
        <v>183.93502595268887</v>
      </c>
      <c r="BX144" s="260">
        <f t="shared" si="143"/>
        <v>172.83024201107494</v>
      </c>
      <c r="BY144" s="260">
        <f t="shared" si="144"/>
        <v>184.22681666528925</v>
      </c>
      <c r="BZ144" s="260">
        <f t="shared" si="145"/>
        <v>171.4195144650098</v>
      </c>
      <c r="CA144" s="260">
        <f t="shared" si="146"/>
        <v>182.53958923447195</v>
      </c>
      <c r="CB144" s="260">
        <f t="shared" si="147"/>
        <v>166.13728262296735</v>
      </c>
    </row>
    <row r="145" spans="43:80" x14ac:dyDescent="0.2">
      <c r="AQ145" s="248">
        <f t="shared" si="121"/>
        <v>2023</v>
      </c>
      <c r="AR145" s="60">
        <f t="shared" si="122"/>
        <v>139</v>
      </c>
      <c r="AS145" s="61">
        <v>45108</v>
      </c>
      <c r="AT145" s="180">
        <f>+IFERROR(VLOOKUP($AS145,'Salario Nominal'!$C$7:$D$250,2,0),"")</f>
        <v>100.608334908665</v>
      </c>
      <c r="AU145" s="50">
        <f>+IFERROR(VLOOKUP($AS145,IPC!$C$7:$D$250,2,0),"")</f>
        <v>99.61</v>
      </c>
      <c r="AV145" s="50">
        <f>+IFERROR(VLOOKUP($AS145,'IPP-Industria'!$C$7:$G$234,2,0),"")</f>
        <v>152.01</v>
      </c>
      <c r="AW145" s="50">
        <f>+IFERROR(VLOOKUP($AS145,'IPP-Minería'!$C$7:$G$234,2,0),"")</f>
        <v>165.56</v>
      </c>
      <c r="AX145" s="50">
        <f t="shared" si="123"/>
        <v>562.43972237142862</v>
      </c>
      <c r="AY145" s="50">
        <f>+VLOOKUP(AS145,'Paridad Diesel'!$C$7:$G$234,2,0)</f>
        <v>0.69147000000000003</v>
      </c>
      <c r="AZ145" s="51">
        <f>+VLOOKUP(AS145,'Tipo de Cambio Observado'!$C$7:$D$258,2,0)</f>
        <v>813.39714285714285</v>
      </c>
      <c r="BA145" s="54">
        <f t="shared" si="132"/>
        <v>194.32022668461028</v>
      </c>
      <c r="BB145" s="55">
        <f t="shared" si="133"/>
        <v>161.46863349003081</v>
      </c>
      <c r="BC145" s="55">
        <f t="shared" si="134"/>
        <v>151.26878296347894</v>
      </c>
      <c r="BD145" s="55">
        <f t="shared" si="135"/>
        <v>139.18453131567884</v>
      </c>
      <c r="BE145" s="55">
        <f t="shared" si="136"/>
        <v>135.21439589365474</v>
      </c>
      <c r="BF145" s="55">
        <f t="shared" si="137"/>
        <v>83.339761359527543</v>
      </c>
      <c r="BG145" s="56">
        <f t="shared" si="138"/>
        <v>162.24476010957139</v>
      </c>
      <c r="BH145" s="55">
        <f t="shared" si="124"/>
        <v>160.7069280160141</v>
      </c>
      <c r="BI145" s="55">
        <f t="shared" si="125"/>
        <v>154.97108333132624</v>
      </c>
      <c r="BJ145" s="55">
        <f t="shared" si="126"/>
        <v>186.99376791191406</v>
      </c>
      <c r="BK145" s="55">
        <f t="shared" si="127"/>
        <v>173.1584543846634</v>
      </c>
      <c r="BL145" s="55">
        <f t="shared" si="128"/>
        <v>187.19266810778535</v>
      </c>
      <c r="BM145" s="55">
        <f t="shared" si="129"/>
        <v>171.22933022341013</v>
      </c>
      <c r="BN145" s="55">
        <f t="shared" si="130"/>
        <v>185.26065893016417</v>
      </c>
      <c r="BO145" s="55">
        <f t="shared" si="131"/>
        <v>164.70943185335372</v>
      </c>
      <c r="BP145" s="72">
        <f t="shared" si="117"/>
        <v>191.67902778030034</v>
      </c>
      <c r="BQ145" s="260">
        <f t="shared" si="118"/>
        <v>160.61760414978116</v>
      </c>
      <c r="BR145" s="260">
        <f t="shared" si="119"/>
        <v>152.26556539622516</v>
      </c>
      <c r="BS145" s="260">
        <f t="shared" si="120"/>
        <v>140.14011489421321</v>
      </c>
      <c r="BT145" s="260">
        <f t="shared" si="139"/>
        <v>142.1956033458406</v>
      </c>
      <c r="BU145" s="260">
        <f t="shared" si="140"/>
        <v>160.45398734341509</v>
      </c>
      <c r="BV145" s="260">
        <f t="shared" si="141"/>
        <v>156.09102433472498</v>
      </c>
      <c r="BW145" s="260">
        <f t="shared" si="142"/>
        <v>184.76126119879294</v>
      </c>
      <c r="BX145" s="260">
        <f t="shared" si="143"/>
        <v>172.48457453152818</v>
      </c>
      <c r="BY145" s="260">
        <f t="shared" si="144"/>
        <v>185.00119976239435</v>
      </c>
      <c r="BZ145" s="260">
        <f t="shared" si="145"/>
        <v>170.8408700739698</v>
      </c>
      <c r="CA145" s="260">
        <f t="shared" si="146"/>
        <v>183.22745084685093</v>
      </c>
      <c r="CB145" s="260">
        <f t="shared" si="147"/>
        <v>165.03850633553603</v>
      </c>
    </row>
    <row r="146" spans="43:80" x14ac:dyDescent="0.2">
      <c r="AQ146" s="248">
        <f t="shared" si="121"/>
        <v>2023</v>
      </c>
      <c r="AR146" s="60">
        <f t="shared" si="122"/>
        <v>140</v>
      </c>
      <c r="AS146" s="61">
        <v>45139</v>
      </c>
      <c r="AT146" s="180">
        <f>+IFERROR(VLOOKUP($AS146,'Salario Nominal'!$C$7:$D$250,2,0),"")</f>
        <v>100.503996071261</v>
      </c>
      <c r="AU146" s="50">
        <f>+IFERROR(VLOOKUP($AS146,IPC!$C$7:$D$250,2,0),"")</f>
        <v>99.72</v>
      </c>
      <c r="AV146" s="50">
        <f>+IFERROR(VLOOKUP($AS146,'IPP-Industria'!$C$7:$G$234,2,0),"")</f>
        <v>155.32</v>
      </c>
      <c r="AW146" s="50">
        <f>+IFERROR(VLOOKUP($AS146,'IPP-Minería'!$C$7:$G$234,2,0),"")</f>
        <v>170.69</v>
      </c>
      <c r="AX146" s="50">
        <f t="shared" si="123"/>
        <v>688.60913239545448</v>
      </c>
      <c r="AY146" s="50">
        <f>+VLOOKUP(AS146,'Paridad Diesel'!$C$7:$G$234,2,0)</f>
        <v>0.80476999999999999</v>
      </c>
      <c r="AZ146" s="51">
        <f>+VLOOKUP(AS146,'Tipo de Cambio Observado'!$C$7:$D$258,2,0)</f>
        <v>855.65954545454542</v>
      </c>
      <c r="BA146" s="54">
        <f t="shared" si="132"/>
        <v>194.11870116930621</v>
      </c>
      <c r="BB146" s="55">
        <f t="shared" si="133"/>
        <v>161.64694439941644</v>
      </c>
      <c r="BC146" s="55">
        <f t="shared" si="134"/>
        <v>154.5626430490596</v>
      </c>
      <c r="BD146" s="55">
        <f t="shared" si="135"/>
        <v>143.49726775956285</v>
      </c>
      <c r="BE146" s="55">
        <f t="shared" si="136"/>
        <v>165.54639393377769</v>
      </c>
      <c r="BF146" s="55">
        <f t="shared" si="137"/>
        <v>96.995299505845495</v>
      </c>
      <c r="BG146" s="56">
        <f t="shared" si="138"/>
        <v>170.67465617114874</v>
      </c>
      <c r="BH146" s="55">
        <f t="shared" si="124"/>
        <v>163.02305177972676</v>
      </c>
      <c r="BI146" s="55">
        <f t="shared" si="125"/>
        <v>162.59661525352746</v>
      </c>
      <c r="BJ146" s="55">
        <f t="shared" si="126"/>
        <v>186.89888747735105</v>
      </c>
      <c r="BK146" s="55">
        <f t="shared" si="127"/>
        <v>176.96689842091592</v>
      </c>
      <c r="BL146" s="55">
        <f t="shared" si="128"/>
        <v>187.21585004362512</v>
      </c>
      <c r="BM146" s="55">
        <f t="shared" si="129"/>
        <v>175.69214106472549</v>
      </c>
      <c r="BN146" s="55">
        <f t="shared" si="130"/>
        <v>185.42910045109443</v>
      </c>
      <c r="BO146" s="55">
        <f t="shared" si="131"/>
        <v>170.71103370687709</v>
      </c>
      <c r="BP146" s="72">
        <f t="shared" si="117"/>
        <v>192.65071205517538</v>
      </c>
      <c r="BQ146" s="260">
        <f t="shared" si="118"/>
        <v>161.10120494947856</v>
      </c>
      <c r="BR146" s="260">
        <f t="shared" si="119"/>
        <v>152.26722393604672</v>
      </c>
      <c r="BS146" s="260">
        <f t="shared" si="120"/>
        <v>140.26481715006307</v>
      </c>
      <c r="BT146" s="260">
        <f t="shared" si="139"/>
        <v>142.23815396941566</v>
      </c>
      <c r="BU146" s="260">
        <f t="shared" si="140"/>
        <v>160.82532463028861</v>
      </c>
      <c r="BV146" s="260">
        <f t="shared" si="141"/>
        <v>156.4113240685239</v>
      </c>
      <c r="BW146" s="260">
        <f t="shared" si="142"/>
        <v>185.62167691658715</v>
      </c>
      <c r="BX146" s="260">
        <f t="shared" si="143"/>
        <v>173.1320828231371</v>
      </c>
      <c r="BY146" s="260">
        <f t="shared" si="144"/>
        <v>185.85130413449909</v>
      </c>
      <c r="BZ146" s="260">
        <f t="shared" si="145"/>
        <v>171.43621494830211</v>
      </c>
      <c r="CA146" s="260">
        <f t="shared" si="146"/>
        <v>184.03530239412331</v>
      </c>
      <c r="CB146" s="260">
        <f t="shared" si="147"/>
        <v>165.51022577020669</v>
      </c>
    </row>
    <row r="147" spans="43:80" x14ac:dyDescent="0.2">
      <c r="AQ147" s="248">
        <f t="shared" si="121"/>
        <v>2023</v>
      </c>
      <c r="AR147" s="60">
        <f t="shared" si="122"/>
        <v>141</v>
      </c>
      <c r="AS147" s="61">
        <v>45170</v>
      </c>
      <c r="AT147" s="180">
        <f>+IFERROR(VLOOKUP($AS147,'Salario Nominal'!$C$7:$D$250,2,0),"")</f>
        <v>101.68101365768401</v>
      </c>
      <c r="AU147" s="50">
        <f>+IFERROR(VLOOKUP($AS147,IPC!$C$7:$D$250,2,0),"")</f>
        <v>100.39</v>
      </c>
      <c r="AV147" s="50">
        <f>+IFERROR(VLOOKUP($AS147,'IPP-Industria'!$C$7:$G$234,2,0),"")</f>
        <v>158.29</v>
      </c>
      <c r="AW147" s="50">
        <f>+IFERROR(VLOOKUP($AS147,'IPP-Minería'!$C$7:$G$234,2,0),"")</f>
        <v>174.67</v>
      </c>
      <c r="AX147" s="50">
        <f t="shared" si="123"/>
        <v>776.79828795263165</v>
      </c>
      <c r="AY147" s="50">
        <f>+VLOOKUP(AS147,'Paridad Diesel'!$C$7:$G$234,2,0)</f>
        <v>0.87833000000000006</v>
      </c>
      <c r="AZ147" s="51">
        <f>+VLOOKUP(AS147,'Tipo de Cambio Observado'!$C$7:$D$258,2,0)</f>
        <v>884.40368421052631</v>
      </c>
      <c r="BA147" s="54">
        <f t="shared" si="132"/>
        <v>196.39205480758207</v>
      </c>
      <c r="BB147" s="55">
        <f t="shared" si="133"/>
        <v>162.7330199384017</v>
      </c>
      <c r="BC147" s="55">
        <f t="shared" si="134"/>
        <v>157.51816101104589</v>
      </c>
      <c r="BD147" s="55">
        <f t="shared" si="135"/>
        <v>146.84321143337536</v>
      </c>
      <c r="BE147" s="55">
        <f t="shared" si="136"/>
        <v>186.74767634455398</v>
      </c>
      <c r="BF147" s="55">
        <f t="shared" si="137"/>
        <v>105.86115463420514</v>
      </c>
      <c r="BG147" s="56">
        <f t="shared" si="138"/>
        <v>176.40812344230122</v>
      </c>
      <c r="BH147" s="55">
        <f t="shared" si="124"/>
        <v>165.7283094459772</v>
      </c>
      <c r="BI147" s="55">
        <f t="shared" si="125"/>
        <v>168.75301225954505</v>
      </c>
      <c r="BJ147" s="55">
        <f t="shared" si="126"/>
        <v>188.92383525987665</v>
      </c>
      <c r="BK147" s="55">
        <f t="shared" si="127"/>
        <v>181.1337300649341</v>
      </c>
      <c r="BL147" s="55">
        <f t="shared" si="128"/>
        <v>189.33785060326181</v>
      </c>
      <c r="BM147" s="55">
        <f t="shared" si="129"/>
        <v>180.2437369153096</v>
      </c>
      <c r="BN147" s="55">
        <f t="shared" si="130"/>
        <v>187.5730520931252</v>
      </c>
      <c r="BO147" s="55">
        <f t="shared" si="131"/>
        <v>176.06882013014061</v>
      </c>
      <c r="BP147" s="72">
        <f t="shared" si="117"/>
        <v>193.62886374231098</v>
      </c>
      <c r="BQ147" s="260">
        <f t="shared" si="118"/>
        <v>161.47673853136652</v>
      </c>
      <c r="BR147" s="260">
        <f t="shared" si="119"/>
        <v>152.59229774106879</v>
      </c>
      <c r="BS147" s="260">
        <f t="shared" si="120"/>
        <v>140.56045957685302</v>
      </c>
      <c r="BT147" s="260">
        <f t="shared" si="139"/>
        <v>148.19478516844538</v>
      </c>
      <c r="BU147" s="260">
        <f t="shared" si="140"/>
        <v>161.33486563673998</v>
      </c>
      <c r="BV147" s="260">
        <f t="shared" si="141"/>
        <v>157.97658104297673</v>
      </c>
      <c r="BW147" s="260">
        <f t="shared" si="142"/>
        <v>186.46643450074006</v>
      </c>
      <c r="BX147" s="260">
        <f t="shared" si="143"/>
        <v>174.48195061627223</v>
      </c>
      <c r="BY147" s="260">
        <f t="shared" si="144"/>
        <v>186.70519683369321</v>
      </c>
      <c r="BZ147" s="260">
        <f t="shared" si="145"/>
        <v>172.84652119325025</v>
      </c>
      <c r="CA147" s="260">
        <f t="shared" si="146"/>
        <v>184.85935821353257</v>
      </c>
      <c r="CB147" s="260">
        <f t="shared" si="147"/>
        <v>167.06294375408692</v>
      </c>
    </row>
    <row r="148" spans="43:80" x14ac:dyDescent="0.2">
      <c r="AQ148" s="248">
        <f t="shared" si="121"/>
        <v>2023</v>
      </c>
      <c r="AR148" s="60">
        <f t="shared" si="122"/>
        <v>142</v>
      </c>
      <c r="AS148" s="61">
        <v>45200</v>
      </c>
      <c r="AT148" s="180">
        <f>+IFERROR(VLOOKUP($AS148,'Salario Nominal'!$C$7:$D$250,2,0),"")</f>
        <v>101.96252623749101</v>
      </c>
      <c r="AU148" s="50">
        <f>+IFERROR(VLOOKUP($AS148,IPC!$C$7:$D$250,2,0),"")</f>
        <v>100.84</v>
      </c>
      <c r="AV148" s="50">
        <f>+IFERROR(VLOOKUP($AS148,'IPP-Industria'!$C$7:$G$234,2,0),"")</f>
        <v>159.88</v>
      </c>
      <c r="AW148" s="50">
        <f>+IFERROR(VLOOKUP($AS148,'IPP-Minería'!$C$7:$G$234,2,0),"")</f>
        <v>176.1</v>
      </c>
      <c r="AX148" s="50">
        <f t="shared" si="123"/>
        <v>802.07754994999993</v>
      </c>
      <c r="AY148" s="50">
        <f>+VLOOKUP(AS148,'Paridad Diesel'!$C$7:$G$234,2,0)</f>
        <v>0.86585000000000001</v>
      </c>
      <c r="AZ148" s="51">
        <f>+VLOOKUP(AS148,'Tipo de Cambio Observado'!$C$7:$D$258,2,0)</f>
        <v>926.34699999999998</v>
      </c>
      <c r="BA148" s="54">
        <f t="shared" si="132"/>
        <v>196.93578300239145</v>
      </c>
      <c r="BB148" s="55">
        <f t="shared" si="133"/>
        <v>163.46247365861569</v>
      </c>
      <c r="BC148" s="55">
        <f t="shared" si="134"/>
        <v>159.10040800079611</v>
      </c>
      <c r="BD148" s="55">
        <f t="shared" si="135"/>
        <v>148.04539722572508</v>
      </c>
      <c r="BE148" s="55">
        <f t="shared" si="136"/>
        <v>192.82498561638079</v>
      </c>
      <c r="BF148" s="55">
        <f t="shared" si="137"/>
        <v>104.35699650476076</v>
      </c>
      <c r="BG148" s="56">
        <f t="shared" si="138"/>
        <v>184.77437265797906</v>
      </c>
      <c r="BH148" s="55">
        <f t="shared" si="124"/>
        <v>166.79865869178357</v>
      </c>
      <c r="BI148" s="55">
        <f t="shared" si="125"/>
        <v>170.75990848538174</v>
      </c>
      <c r="BJ148" s="55">
        <f t="shared" si="126"/>
        <v>189.51480175670372</v>
      </c>
      <c r="BK148" s="55">
        <f t="shared" si="127"/>
        <v>182.45575384693416</v>
      </c>
      <c r="BL148" s="55">
        <f t="shared" si="128"/>
        <v>189.95961910726328</v>
      </c>
      <c r="BM148" s="55">
        <f t="shared" si="129"/>
        <v>181.70558019925673</v>
      </c>
      <c r="BN148" s="55">
        <f t="shared" si="130"/>
        <v>188.2383484838918</v>
      </c>
      <c r="BO148" s="55">
        <f t="shared" si="131"/>
        <v>177.84278481154738</v>
      </c>
      <c r="BP148" s="72">
        <f t="shared" ref="BP148:BP164" si="148">+AVERAGE(BA143:BA148)</f>
        <v>194.60287161281329</v>
      </c>
      <c r="BQ148" s="260">
        <f t="shared" ref="BQ148:BQ164" si="149">+AVERAGE(BB143:BB148)</f>
        <v>161.89279731993301</v>
      </c>
      <c r="BR148" s="260">
        <f t="shared" ref="BR148:BR164" si="150">+AVERAGE(BC143:BC148)</f>
        <v>153.28888446611606</v>
      </c>
      <c r="BS148" s="260">
        <f t="shared" ref="BS148:BS164" si="151">+AVERAGE(BD143:BD148)</f>
        <v>141.29886506935688</v>
      </c>
      <c r="BT148" s="260">
        <f t="shared" si="139"/>
        <v>156.13828589365491</v>
      </c>
      <c r="BU148" s="260">
        <f t="shared" si="140"/>
        <v>162.09841372957635</v>
      </c>
      <c r="BV148" s="260">
        <f t="shared" si="141"/>
        <v>160.11359998395599</v>
      </c>
      <c r="BW148" s="260">
        <f t="shared" si="142"/>
        <v>187.31933074005897</v>
      </c>
      <c r="BX148" s="260">
        <f t="shared" si="143"/>
        <v>176.09874329915394</v>
      </c>
      <c r="BY148" s="260">
        <f t="shared" si="144"/>
        <v>187.57969088110312</v>
      </c>
      <c r="BZ148" s="260">
        <f t="shared" si="145"/>
        <v>174.57546600529892</v>
      </c>
      <c r="CA148" s="260">
        <f t="shared" si="146"/>
        <v>185.71964625974863</v>
      </c>
      <c r="CB148" s="260">
        <f t="shared" si="147"/>
        <v>169.04617573993633</v>
      </c>
    </row>
    <row r="149" spans="43:80" x14ac:dyDescent="0.2">
      <c r="AQ149" s="248">
        <f t="shared" si="121"/>
        <v>2023</v>
      </c>
      <c r="AR149" s="60">
        <f t="shared" si="122"/>
        <v>143</v>
      </c>
      <c r="AS149" s="61">
        <v>45231</v>
      </c>
      <c r="AT149" s="180">
        <f>+IFERROR(VLOOKUP($AS149,'Salario Nominal'!$C$7:$D$250,2,0),"")</f>
        <v>102.120311530538</v>
      </c>
      <c r="AU149" s="50">
        <f>+IFERROR(VLOOKUP($AS149,IPC!$C$7:$D$250,2,0),"")</f>
        <v>101.59</v>
      </c>
      <c r="AV149" s="50">
        <f>+IFERROR(VLOOKUP($AS149,'IPP-Industria'!$C$7:$G$234,2,0),"")</f>
        <v>158.19999999999999</v>
      </c>
      <c r="AW149" s="50">
        <f>+IFERROR(VLOOKUP($AS149,'IPP-Minería'!$C$7:$G$234,2,0),"")</f>
        <v>173.67</v>
      </c>
      <c r="AX149" s="50">
        <f t="shared" si="123"/>
        <v>727.65321042857147</v>
      </c>
      <c r="AY149" s="50">
        <f>+VLOOKUP(AS149,'Paridad Diesel'!$C$7:$G$234,2,0)</f>
        <v>0.82071000000000005</v>
      </c>
      <c r="AZ149" s="51">
        <f>+VLOOKUP(AS149,'Tipo de Cambio Observado'!$C$7:$D$258,2,0)</f>
        <v>886.61428571428576</v>
      </c>
      <c r="BA149" s="54">
        <f t="shared" si="132"/>
        <v>197.24053781162496</v>
      </c>
      <c r="BB149" s="55">
        <f t="shared" si="133"/>
        <v>164.67822985897229</v>
      </c>
      <c r="BC149" s="55">
        <f t="shared" si="134"/>
        <v>157.42859986068265</v>
      </c>
      <c r="BD149" s="55">
        <f t="shared" si="135"/>
        <v>146.00252206809583</v>
      </c>
      <c r="BE149" s="55">
        <f t="shared" si="136"/>
        <v>174.93286009981111</v>
      </c>
      <c r="BF149" s="55">
        <f t="shared" si="137"/>
        <v>98.91647583463903</v>
      </c>
      <c r="BG149" s="56">
        <f t="shared" si="138"/>
        <v>176.84906242742659</v>
      </c>
      <c r="BH149" s="55">
        <f t="shared" si="124"/>
        <v>165.85866883159758</v>
      </c>
      <c r="BI149" s="55">
        <f t="shared" si="125"/>
        <v>166.74673143104624</v>
      </c>
      <c r="BJ149" s="55">
        <f t="shared" si="126"/>
        <v>189.99952561174928</v>
      </c>
      <c r="BK149" s="55">
        <f t="shared" si="127"/>
        <v>180.83314012651718</v>
      </c>
      <c r="BL149" s="55">
        <f t="shared" si="128"/>
        <v>190.31152691918459</v>
      </c>
      <c r="BM149" s="55">
        <f t="shared" si="129"/>
        <v>179.63521330970744</v>
      </c>
      <c r="BN149" s="55">
        <f t="shared" si="130"/>
        <v>188.51382534348656</v>
      </c>
      <c r="BO149" s="55">
        <f t="shared" si="131"/>
        <v>174.89287633164554</v>
      </c>
      <c r="BP149" s="72">
        <f t="shared" si="148"/>
        <v>195.4295256929513</v>
      </c>
      <c r="BQ149" s="260">
        <f t="shared" si="149"/>
        <v>162.48176365699467</v>
      </c>
      <c r="BR149" s="260">
        <f t="shared" si="150"/>
        <v>154.82800942050619</v>
      </c>
      <c r="BS149" s="260">
        <f t="shared" si="151"/>
        <v>143.28429312035868</v>
      </c>
      <c r="BT149" s="260">
        <f t="shared" si="139"/>
        <v>163.76412492221542</v>
      </c>
      <c r="BU149" s="260">
        <f t="shared" si="140"/>
        <v>163.48724804664272</v>
      </c>
      <c r="BV149" s="260">
        <f t="shared" si="141"/>
        <v>162.64390505350707</v>
      </c>
      <c r="BW149" s="260">
        <f t="shared" si="142"/>
        <v>188.10046928483817</v>
      </c>
      <c r="BX149" s="260">
        <f t="shared" si="143"/>
        <v>177.68694094478914</v>
      </c>
      <c r="BY149" s="260">
        <f t="shared" si="144"/>
        <v>188.40338302357137</v>
      </c>
      <c r="BZ149" s="260">
        <f t="shared" si="145"/>
        <v>176.32328779570449</v>
      </c>
      <c r="CA149" s="260">
        <f t="shared" si="146"/>
        <v>186.57134865967677</v>
      </c>
      <c r="CB149" s="260">
        <f t="shared" si="147"/>
        <v>171.12336135418718</v>
      </c>
    </row>
    <row r="150" spans="43:80" x14ac:dyDescent="0.2">
      <c r="AQ150" s="248">
        <f t="shared" si="121"/>
        <v>2023</v>
      </c>
      <c r="AR150" s="60">
        <f t="shared" si="122"/>
        <v>144</v>
      </c>
      <c r="AS150" s="61">
        <v>45261</v>
      </c>
      <c r="AT150" s="180">
        <f>+IFERROR(VLOOKUP($AS150,'Salario Nominal'!$C$7:$D$250,2,0),"")</f>
        <v>102.93167048364801</v>
      </c>
      <c r="AU150" s="50">
        <f>+IFERROR(VLOOKUP($AS150,IPC!$C$7:$D$250,2,0),"")</f>
        <v>101.04</v>
      </c>
      <c r="AV150" s="50">
        <f>+IFERROR(VLOOKUP($AS150,'IPP-Industria'!$C$7:$G$234,2,0),"")</f>
        <v>159.24</v>
      </c>
      <c r="AW150" s="50">
        <f>+IFERROR(VLOOKUP($AS150,'IPP-Minería'!$C$7:$G$234,2,0),"")</f>
        <v>175.88</v>
      </c>
      <c r="AX150" s="50">
        <f t="shared" si="123"/>
        <v>634.49131034210529</v>
      </c>
      <c r="AY150" s="50">
        <f>+VLOOKUP(AS150,'Paridad Diesel'!$C$7:$G$234,2,0)</f>
        <v>0.72541</v>
      </c>
      <c r="AZ150" s="51">
        <f>+VLOOKUP(AS150,'Tipo de Cambio Observado'!$C$7:$D$258,2,0)</f>
        <v>874.66578947368419</v>
      </c>
      <c r="BA150" s="54">
        <f t="shared" si="132"/>
        <v>198.80763914407476</v>
      </c>
      <c r="BB150" s="55">
        <f t="shared" si="133"/>
        <v>163.78667531204411</v>
      </c>
      <c r="BC150" s="55">
        <f t="shared" si="134"/>
        <v>158.46352870932432</v>
      </c>
      <c r="BD150" s="55">
        <f t="shared" si="135"/>
        <v>147.86044556536359</v>
      </c>
      <c r="BE150" s="55">
        <f t="shared" si="136"/>
        <v>152.5360955409634</v>
      </c>
      <c r="BF150" s="55">
        <f t="shared" si="137"/>
        <v>87.430396528865856</v>
      </c>
      <c r="BG150" s="56">
        <f t="shared" si="138"/>
        <v>174.46574829453323</v>
      </c>
      <c r="BH150" s="55">
        <f t="shared" si="124"/>
        <v>167.13466421130582</v>
      </c>
      <c r="BI150" s="55">
        <f t="shared" si="125"/>
        <v>163.02460798676253</v>
      </c>
      <c r="BJ150" s="55">
        <f t="shared" si="126"/>
        <v>191.03798835096757</v>
      </c>
      <c r="BK150" s="55">
        <f t="shared" si="127"/>
        <v>178.39941574035285</v>
      </c>
      <c r="BL150" s="55">
        <f t="shared" si="128"/>
        <v>191.47288021190363</v>
      </c>
      <c r="BM150" s="55">
        <f t="shared" si="129"/>
        <v>176.96403739239858</v>
      </c>
      <c r="BN150" s="55">
        <f t="shared" si="130"/>
        <v>189.64088564321574</v>
      </c>
      <c r="BO150" s="55">
        <f t="shared" si="131"/>
        <v>171.12271637320859</v>
      </c>
      <c r="BP150" s="72">
        <f t="shared" si="148"/>
        <v>196.30249043659828</v>
      </c>
      <c r="BQ150" s="260">
        <f t="shared" si="149"/>
        <v>162.96266277624684</v>
      </c>
      <c r="BR150" s="260">
        <f t="shared" si="150"/>
        <v>156.39035393239791</v>
      </c>
      <c r="BS150" s="260">
        <f t="shared" si="151"/>
        <v>145.2388958946336</v>
      </c>
      <c r="BT150" s="260">
        <f t="shared" si="139"/>
        <v>167.96706790485695</v>
      </c>
      <c r="BU150" s="260">
        <f t="shared" si="140"/>
        <v>164.87504682940082</v>
      </c>
      <c r="BV150" s="260">
        <f t="shared" si="141"/>
        <v>164.47532645793152</v>
      </c>
      <c r="BW150" s="260">
        <f t="shared" si="142"/>
        <v>188.89480106142705</v>
      </c>
      <c r="BX150" s="260">
        <f t="shared" si="143"/>
        <v>178.82456543071962</v>
      </c>
      <c r="BY150" s="260">
        <f t="shared" si="144"/>
        <v>189.24839916550397</v>
      </c>
      <c r="BZ150" s="260">
        <f t="shared" si="145"/>
        <v>177.57833985080131</v>
      </c>
      <c r="CA150" s="260">
        <f t="shared" si="146"/>
        <v>187.44264515749634</v>
      </c>
      <c r="CB150" s="260">
        <f t="shared" si="147"/>
        <v>172.5579438677955</v>
      </c>
    </row>
    <row r="151" spans="43:80" x14ac:dyDescent="0.2">
      <c r="AQ151" s="248">
        <f t="shared" si="121"/>
        <v>2024</v>
      </c>
      <c r="AR151" s="60">
        <f t="shared" si="122"/>
        <v>145</v>
      </c>
      <c r="AS151" s="61">
        <v>45292</v>
      </c>
      <c r="AT151" s="180">
        <f>+IFERROR(VLOOKUP($AS151,'Salario Nominal'!$C$7:$D$250,2,0),"")</f>
        <v>104.181617076195</v>
      </c>
      <c r="AU151" s="50">
        <f>+IFERROR(VLOOKUP($AS151,IPC!$C$7:$D$250,2,0),"")</f>
        <v>101.72</v>
      </c>
      <c r="AV151" s="50">
        <f>+IFERROR(VLOOKUP($AS151,'IPP-Industria'!$C$7:$G$234,2,0),"")</f>
        <v>160.57</v>
      </c>
      <c r="AW151" s="50">
        <f>+IFERROR(VLOOKUP($AS151,'IPP-Minería'!$C$7:$G$234,2,0),"")</f>
        <v>176.52</v>
      </c>
      <c r="AX151" s="50">
        <f t="shared" si="123"/>
        <v>638.36013252272721</v>
      </c>
      <c r="AY151" s="50">
        <f>+VLOOKUP(AS151,'Paridad Diesel'!$C$7:$G$234,2,0)</f>
        <v>0.70304999999999995</v>
      </c>
      <c r="AZ151" s="51">
        <f>+VLOOKUP(AS151,'Tipo de Cambio Observado'!$C$7:$D$258,2,0)</f>
        <v>907.98681818181819</v>
      </c>
      <c r="BA151" s="54">
        <f t="shared" si="132"/>
        <v>201.22185169841123</v>
      </c>
      <c r="BB151" s="55">
        <f t="shared" si="133"/>
        <v>164.88896093370076</v>
      </c>
      <c r="BC151" s="55">
        <f t="shared" si="134"/>
        <v>159.78704348691411</v>
      </c>
      <c r="BD151" s="55">
        <f t="shared" si="135"/>
        <v>148.39848675914251</v>
      </c>
      <c r="BE151" s="55">
        <f t="shared" si="136"/>
        <v>153.46618712796428</v>
      </c>
      <c r="BF151" s="55">
        <f t="shared" si="137"/>
        <v>84.735446546944672</v>
      </c>
      <c r="BG151" s="56">
        <f t="shared" si="138"/>
        <v>181.11214772786002</v>
      </c>
      <c r="BH151" s="55">
        <f t="shared" si="124"/>
        <v>168.48986755466217</v>
      </c>
      <c r="BI151" s="55">
        <f t="shared" si="125"/>
        <v>164.21917796378779</v>
      </c>
      <c r="BJ151" s="55">
        <f t="shared" si="126"/>
        <v>193.16421860243747</v>
      </c>
      <c r="BK151" s="55">
        <f t="shared" si="127"/>
        <v>180.08461595873962</v>
      </c>
      <c r="BL151" s="55">
        <f t="shared" si="128"/>
        <v>193.63229184058949</v>
      </c>
      <c r="BM151" s="55">
        <f t="shared" si="129"/>
        <v>178.62801499993967</v>
      </c>
      <c r="BN151" s="55">
        <f t="shared" si="130"/>
        <v>191.74891751312256</v>
      </c>
      <c r="BO151" s="55">
        <f t="shared" si="131"/>
        <v>172.60959456458806</v>
      </c>
      <c r="BP151" s="72">
        <f t="shared" si="148"/>
        <v>197.45276127223178</v>
      </c>
      <c r="BQ151" s="260">
        <f t="shared" si="149"/>
        <v>163.53271735019183</v>
      </c>
      <c r="BR151" s="260">
        <f t="shared" si="150"/>
        <v>157.81006401963711</v>
      </c>
      <c r="BS151" s="260">
        <f t="shared" si="151"/>
        <v>146.77455513521087</v>
      </c>
      <c r="BT151" s="260">
        <f t="shared" si="139"/>
        <v>171.00903311057519</v>
      </c>
      <c r="BU151" s="260">
        <f t="shared" si="140"/>
        <v>166.1722034191755</v>
      </c>
      <c r="BV151" s="260">
        <f t="shared" si="141"/>
        <v>166.01667556334181</v>
      </c>
      <c r="BW151" s="260">
        <f t="shared" si="142"/>
        <v>189.92320950984762</v>
      </c>
      <c r="BX151" s="260">
        <f t="shared" si="143"/>
        <v>179.97892569306563</v>
      </c>
      <c r="BY151" s="260">
        <f t="shared" si="144"/>
        <v>190.321669787638</v>
      </c>
      <c r="BZ151" s="260">
        <f t="shared" si="145"/>
        <v>178.81145398022292</v>
      </c>
      <c r="CA151" s="260">
        <f t="shared" si="146"/>
        <v>188.52402158798938</v>
      </c>
      <c r="CB151" s="260">
        <f t="shared" si="147"/>
        <v>173.8746376530012</v>
      </c>
    </row>
    <row r="152" spans="43:80" x14ac:dyDescent="0.2">
      <c r="AQ152" s="248">
        <f t="shared" si="121"/>
        <v>2024</v>
      </c>
      <c r="AR152" s="60">
        <f t="shared" si="122"/>
        <v>146</v>
      </c>
      <c r="AS152" s="61">
        <v>45323</v>
      </c>
      <c r="AT152" s="180">
        <f>+IFERROR(VLOOKUP($AS152,'Salario Nominal'!$C$7:$D$250,2,0),"")</f>
        <v>104.12686433169399</v>
      </c>
      <c r="AU152" s="50">
        <f>+IFERROR(VLOOKUP($AS152,IPC!$C$7:$D$250,2,0),"")</f>
        <v>102.32</v>
      </c>
      <c r="AV152" s="50">
        <f>+IFERROR(VLOOKUP($AS152,'IPP-Industria'!$C$7:$G$234,2,0),"")</f>
        <v>165.26</v>
      </c>
      <c r="AW152" s="50">
        <f>+IFERROR(VLOOKUP($AS152,'IPP-Minería'!$C$7:$G$234,2,0),"")</f>
        <v>183.99</v>
      </c>
      <c r="AX152" s="50">
        <f t="shared" si="123"/>
        <v>730.29895918571424</v>
      </c>
      <c r="AY152" s="50">
        <f>+VLOOKUP(AS152,'Paridad Diesel'!$C$7:$G$234,2,0)</f>
        <v>0.75800999999999996</v>
      </c>
      <c r="AZ152" s="51">
        <f>+VLOOKUP(AS152,'Tipo de Cambio Observado'!$C$7:$D$258,2,0)</f>
        <v>963.44238095238097</v>
      </c>
      <c r="BA152" s="54">
        <f t="shared" si="132"/>
        <v>201.11609936951425</v>
      </c>
      <c r="BB152" s="55">
        <f t="shared" si="133"/>
        <v>165.86156589398607</v>
      </c>
      <c r="BC152" s="55">
        <f t="shared" si="134"/>
        <v>164.45417454473082</v>
      </c>
      <c r="BD152" s="55">
        <f t="shared" si="135"/>
        <v>154.67843631778058</v>
      </c>
      <c r="BE152" s="55">
        <f t="shared" si="136"/>
        <v>175.56891638398514</v>
      </c>
      <c r="BF152" s="55">
        <f t="shared" si="137"/>
        <v>91.359527540074723</v>
      </c>
      <c r="BG152" s="56">
        <f t="shared" si="138"/>
        <v>192.17362557722521</v>
      </c>
      <c r="BH152" s="55">
        <f t="shared" si="124"/>
        <v>171.95090794901517</v>
      </c>
      <c r="BI152" s="55">
        <f t="shared" si="125"/>
        <v>171.10784410453945</v>
      </c>
      <c r="BJ152" s="55">
        <f t="shared" si="126"/>
        <v>193.32354294216367</v>
      </c>
      <c r="BK152" s="55">
        <f t="shared" si="127"/>
        <v>183.2437425836776</v>
      </c>
      <c r="BL152" s="55">
        <f t="shared" si="128"/>
        <v>193.91998853869151</v>
      </c>
      <c r="BM152" s="55">
        <f t="shared" si="129"/>
        <v>182.37092616738622</v>
      </c>
      <c r="BN152" s="55">
        <f t="shared" si="130"/>
        <v>192.23780228754714</v>
      </c>
      <c r="BO152" s="55">
        <f t="shared" si="131"/>
        <v>177.65894303893788</v>
      </c>
      <c r="BP152" s="72">
        <f t="shared" si="148"/>
        <v>198.61899430559978</v>
      </c>
      <c r="BQ152" s="260">
        <f t="shared" si="149"/>
        <v>164.23515426595341</v>
      </c>
      <c r="BR152" s="260">
        <f t="shared" si="150"/>
        <v>159.45865260224897</v>
      </c>
      <c r="BS152" s="260">
        <f t="shared" si="151"/>
        <v>148.63808322824715</v>
      </c>
      <c r="BT152" s="260">
        <f t="shared" si="139"/>
        <v>172.67945351894312</v>
      </c>
      <c r="BU152" s="260">
        <f t="shared" si="140"/>
        <v>167.66017944739028</v>
      </c>
      <c r="BV152" s="260">
        <f t="shared" si="141"/>
        <v>167.43521370517715</v>
      </c>
      <c r="BW152" s="260">
        <f t="shared" si="142"/>
        <v>190.99398542064975</v>
      </c>
      <c r="BX152" s="260">
        <f t="shared" si="143"/>
        <v>181.02506638685927</v>
      </c>
      <c r="BY152" s="260">
        <f t="shared" si="144"/>
        <v>191.4390262034824</v>
      </c>
      <c r="BZ152" s="260">
        <f t="shared" si="145"/>
        <v>179.92458483066639</v>
      </c>
      <c r="CA152" s="260">
        <f t="shared" si="146"/>
        <v>189.65880522739818</v>
      </c>
      <c r="CB152" s="260">
        <f t="shared" si="147"/>
        <v>175.03262254167802</v>
      </c>
    </row>
    <row r="153" spans="43:80" x14ac:dyDescent="0.2">
      <c r="AQ153" s="248">
        <f t="shared" si="121"/>
        <v>2024</v>
      </c>
      <c r="AR153" s="60">
        <f t="shared" si="122"/>
        <v>147</v>
      </c>
      <c r="AS153" s="61">
        <v>45352</v>
      </c>
      <c r="AT153" s="180">
        <f>+IFERROR(VLOOKUP($AS153,'Salario Nominal'!$C$7:$D$250,2,0),"")</f>
        <v>104.824374799686</v>
      </c>
      <c r="AU153" s="50">
        <f>+IFERROR(VLOOKUP($AS153,IPC!$C$7:$D$250,2,0),"")</f>
        <v>102.7</v>
      </c>
      <c r="AV153" s="50">
        <f>+IFERROR(VLOOKUP($AS153,'IPP-Industria'!$C$7:$G$234,2,0),"")</f>
        <v>170.14</v>
      </c>
      <c r="AW153" s="50">
        <f>+IFERROR(VLOOKUP($AS153,'IPP-Minería'!$C$7:$G$234,2,0),"")</f>
        <v>192.7</v>
      </c>
      <c r="AX153" s="50">
        <f t="shared" si="123"/>
        <v>735.038261175</v>
      </c>
      <c r="AY153" s="50">
        <f>+VLOOKUP(AS153,'Paridad Diesel'!$C$7:$G$234,2,0)</f>
        <v>0.75939000000000001</v>
      </c>
      <c r="AZ153" s="51">
        <f>+VLOOKUP(AS153,'Tipo de Cambio Observado'!$C$7:$D$258,2,0)</f>
        <v>967.9325</v>
      </c>
      <c r="BA153" s="54">
        <f t="shared" si="132"/>
        <v>202.46330775317492</v>
      </c>
      <c r="BB153" s="55">
        <f t="shared" si="133"/>
        <v>166.47754903550009</v>
      </c>
      <c r="BC153" s="55">
        <f t="shared" si="134"/>
        <v>169.3103791422032</v>
      </c>
      <c r="BD153" s="55">
        <f t="shared" si="135"/>
        <v>162.00084068936528</v>
      </c>
      <c r="BE153" s="55">
        <f t="shared" si="136"/>
        <v>176.70827733227833</v>
      </c>
      <c r="BF153" s="55">
        <f t="shared" si="137"/>
        <v>91.52585271784983</v>
      </c>
      <c r="BG153" s="56">
        <f t="shared" si="138"/>
        <v>193.06924992769373</v>
      </c>
      <c r="BH153" s="55">
        <f t="shared" si="124"/>
        <v>176.19970154851583</v>
      </c>
      <c r="BI153" s="55">
        <f t="shared" si="125"/>
        <v>174.31657307352629</v>
      </c>
      <c r="BJ153" s="55">
        <f t="shared" si="126"/>
        <v>194.54036505790535</v>
      </c>
      <c r="BK153" s="55">
        <f t="shared" si="127"/>
        <v>184.30437676762082</v>
      </c>
      <c r="BL153" s="55">
        <f t="shared" si="128"/>
        <v>195.32060972641887</v>
      </c>
      <c r="BM153" s="55">
        <f t="shared" si="129"/>
        <v>183.71234780120878</v>
      </c>
      <c r="BN153" s="55">
        <f t="shared" si="130"/>
        <v>193.77860576996375</v>
      </c>
      <c r="BO153" s="55">
        <f t="shared" si="131"/>
        <v>179.23440582069372</v>
      </c>
      <c r="BP153" s="72">
        <f t="shared" si="148"/>
        <v>199.63086979653193</v>
      </c>
      <c r="BQ153" s="260">
        <f t="shared" si="149"/>
        <v>164.85924244880314</v>
      </c>
      <c r="BR153" s="260">
        <f t="shared" si="150"/>
        <v>161.42402229077518</v>
      </c>
      <c r="BS153" s="260">
        <f t="shared" si="151"/>
        <v>151.16435477091213</v>
      </c>
      <c r="BT153" s="260">
        <f t="shared" si="139"/>
        <v>171.00622035023051</v>
      </c>
      <c r="BU153" s="260">
        <f t="shared" si="140"/>
        <v>169.40541146448001</v>
      </c>
      <c r="BV153" s="260">
        <f t="shared" si="141"/>
        <v>168.36247384084069</v>
      </c>
      <c r="BW153" s="260">
        <f t="shared" si="142"/>
        <v>191.93007372032116</v>
      </c>
      <c r="BX153" s="260">
        <f t="shared" si="143"/>
        <v>181.55350750397372</v>
      </c>
      <c r="BY153" s="260">
        <f t="shared" si="144"/>
        <v>192.43615272400856</v>
      </c>
      <c r="BZ153" s="260">
        <f t="shared" si="145"/>
        <v>180.50268664498287</v>
      </c>
      <c r="CA153" s="260">
        <f t="shared" si="146"/>
        <v>190.69306417353792</v>
      </c>
      <c r="CB153" s="260">
        <f t="shared" si="147"/>
        <v>175.56022015677021</v>
      </c>
    </row>
    <row r="154" spans="43:80" x14ac:dyDescent="0.2">
      <c r="AQ154" s="248">
        <f t="shared" si="121"/>
        <v>2024</v>
      </c>
      <c r="AR154" s="60">
        <f t="shared" si="122"/>
        <v>148</v>
      </c>
      <c r="AS154" s="61">
        <v>45383</v>
      </c>
      <c r="AT154" s="180">
        <f>+IFERROR(VLOOKUP($AS154,'Salario Nominal'!$C$7:$D$250,2,0),"")</f>
        <v>105.265261822252</v>
      </c>
      <c r="AU154" s="50">
        <f>+IFERROR(VLOOKUP($AS154,IPC!$C$7:$D$250,2,0),"")</f>
        <v>103.24</v>
      </c>
      <c r="AV154" s="50">
        <f>+IFERROR(VLOOKUP($AS154,'IPP-Industria'!$C$7:$G$234,2,0),"")</f>
        <v>175.31</v>
      </c>
      <c r="AW154" s="50">
        <f>+IFERROR(VLOOKUP($AS154,'IPP-Minería'!$C$7:$G$234,2,0),"")</f>
        <v>205.5</v>
      </c>
      <c r="AX154" s="50">
        <f t="shared" si="123"/>
        <v>728.74487999999997</v>
      </c>
      <c r="AY154" s="50">
        <f>+VLOOKUP(AS154,'Paridad Diesel'!$C$7:$G$234,2,0)</f>
        <v>0.75900000000000001</v>
      </c>
      <c r="AZ154" s="51">
        <f>+VLOOKUP(AS154,'Tipo de Cambio Observado'!$C$7:$D$258,2,0)</f>
        <v>960.13818181818181</v>
      </c>
      <c r="BA154" s="54">
        <f t="shared" si="132"/>
        <v>203.31486012450785</v>
      </c>
      <c r="BB154" s="55">
        <f t="shared" si="133"/>
        <v>167.35289349975685</v>
      </c>
      <c r="BC154" s="55">
        <f t="shared" si="134"/>
        <v>174.45516966862377</v>
      </c>
      <c r="BD154" s="55">
        <f t="shared" si="135"/>
        <v>172.76166456494323</v>
      </c>
      <c r="BE154" s="55">
        <f t="shared" si="136"/>
        <v>175.19530500856294</v>
      </c>
      <c r="BF154" s="55">
        <f t="shared" si="137"/>
        <v>91.47884777630469</v>
      </c>
      <c r="BG154" s="56">
        <f t="shared" si="138"/>
        <v>191.51455146983491</v>
      </c>
      <c r="BH154" s="55">
        <f t="shared" si="124"/>
        <v>181.56111814413714</v>
      </c>
      <c r="BI154" s="55">
        <f t="shared" si="125"/>
        <v>177.8894562112514</v>
      </c>
      <c r="BJ154" s="55">
        <f t="shared" si="126"/>
        <v>195.42841122507841</v>
      </c>
      <c r="BK154" s="55">
        <f t="shared" si="127"/>
        <v>184.91383355727652</v>
      </c>
      <c r="BL154" s="55">
        <f t="shared" si="128"/>
        <v>196.37964458772578</v>
      </c>
      <c r="BM154" s="55">
        <f t="shared" si="129"/>
        <v>184.58268627456118</v>
      </c>
      <c r="BN154" s="55">
        <f t="shared" si="130"/>
        <v>195.01381134914305</v>
      </c>
      <c r="BO154" s="55">
        <f t="shared" si="131"/>
        <v>180.32732472855642</v>
      </c>
      <c r="BP154" s="72">
        <f t="shared" si="148"/>
        <v>200.69404931688464</v>
      </c>
      <c r="BQ154" s="260">
        <f t="shared" si="149"/>
        <v>165.50764575566004</v>
      </c>
      <c r="BR154" s="260">
        <f t="shared" si="150"/>
        <v>163.98314923541315</v>
      </c>
      <c r="BS154" s="260">
        <f t="shared" si="151"/>
        <v>155.28373266078185</v>
      </c>
      <c r="BT154" s="260">
        <f t="shared" si="139"/>
        <v>168.06794024892756</v>
      </c>
      <c r="BU154" s="260">
        <f t="shared" si="140"/>
        <v>171.86582137320565</v>
      </c>
      <c r="BV154" s="260">
        <f t="shared" si="141"/>
        <v>169.55073179515227</v>
      </c>
      <c r="BW154" s="260">
        <f t="shared" si="142"/>
        <v>192.9156752983836</v>
      </c>
      <c r="BX154" s="260">
        <f t="shared" si="143"/>
        <v>181.96318745569747</v>
      </c>
      <c r="BY154" s="260">
        <f t="shared" si="144"/>
        <v>193.5061569707523</v>
      </c>
      <c r="BZ154" s="260">
        <f t="shared" si="145"/>
        <v>180.9822043242003</v>
      </c>
      <c r="CA154" s="260">
        <f t="shared" si="146"/>
        <v>191.82230798441313</v>
      </c>
      <c r="CB154" s="260">
        <f t="shared" si="147"/>
        <v>175.97431014293838</v>
      </c>
    </row>
    <row r="155" spans="43:80" x14ac:dyDescent="0.2">
      <c r="AQ155" s="248">
        <f t="shared" si="121"/>
        <v>2024</v>
      </c>
      <c r="AR155" s="60">
        <f t="shared" si="122"/>
        <v>149</v>
      </c>
      <c r="AS155" s="61">
        <v>45413</v>
      </c>
      <c r="AT155" s="180">
        <f>+IFERROR(VLOOKUP($AS155,'Salario Nominal'!$C$7:$D$250,2,0),"")</f>
        <v>105.69986373297399</v>
      </c>
      <c r="AU155" s="50">
        <f>+IFERROR(VLOOKUP($AS155,IPC!$C$7:$D$250,2,0),"")</f>
        <v>103.52</v>
      </c>
      <c r="AV155" s="50">
        <f>+IFERROR(VLOOKUP($AS155,'IPP-Industria'!$C$7:$G$234,2,0),"")</f>
        <v>176.52</v>
      </c>
      <c r="AW155" s="50">
        <f>+IFERROR(VLOOKUP($AS155,'IPP-Minería'!$C$7:$G$234,2,0),"")</f>
        <v>209.4</v>
      </c>
      <c r="AX155" s="50">
        <f t="shared" si="123"/>
        <v>655.98843645714283</v>
      </c>
      <c r="AY155" s="50">
        <f>+VLOOKUP(AS155,'Paridad Diesel'!$C$7:$G$234,2,0)</f>
        <v>0.71467999999999998</v>
      </c>
      <c r="AZ155" s="51">
        <f>+VLOOKUP(AS155,'Tipo de Cambio Observado'!$C$7:$D$258,2,0)</f>
        <v>917.87714285714287</v>
      </c>
      <c r="BA155" s="54">
        <f t="shared" si="132"/>
        <v>204.15427310043799</v>
      </c>
      <c r="BB155" s="55">
        <f t="shared" si="133"/>
        <v>167.80677581455666</v>
      </c>
      <c r="BC155" s="55">
        <f t="shared" si="134"/>
        <v>175.65926957906262</v>
      </c>
      <c r="BD155" s="55">
        <f t="shared" si="135"/>
        <v>176.0403530895334</v>
      </c>
      <c r="BE155" s="55">
        <f t="shared" si="136"/>
        <v>157.70415321092815</v>
      </c>
      <c r="BF155" s="55">
        <f t="shared" si="137"/>
        <v>86.137158008918888</v>
      </c>
      <c r="BG155" s="56">
        <f t="shared" si="138"/>
        <v>183.08492740682141</v>
      </c>
      <c r="BH155" s="55">
        <f t="shared" si="124"/>
        <v>183.28038034106757</v>
      </c>
      <c r="BI155" s="55">
        <f t="shared" si="125"/>
        <v>175.6866427087545</v>
      </c>
      <c r="BJ155" s="55">
        <f t="shared" si="126"/>
        <v>196.1882100232512</v>
      </c>
      <c r="BK155" s="55">
        <f t="shared" si="127"/>
        <v>183.30729628173376</v>
      </c>
      <c r="BL155" s="55">
        <f t="shared" si="128"/>
        <v>197.17670705929635</v>
      </c>
      <c r="BM155" s="55">
        <f t="shared" si="129"/>
        <v>182.76211102684388</v>
      </c>
      <c r="BN155" s="55">
        <f t="shared" si="130"/>
        <v>195.82387285339797</v>
      </c>
      <c r="BO155" s="55">
        <f t="shared" si="131"/>
        <v>177.76254314810558</v>
      </c>
      <c r="BP155" s="72">
        <f t="shared" si="148"/>
        <v>201.84633853168683</v>
      </c>
      <c r="BQ155" s="260">
        <f t="shared" si="149"/>
        <v>166.02907008159073</v>
      </c>
      <c r="BR155" s="260">
        <f t="shared" si="150"/>
        <v>167.02159418847648</v>
      </c>
      <c r="BS155" s="260">
        <f t="shared" si="151"/>
        <v>160.29003783102141</v>
      </c>
      <c r="BT155" s="260">
        <f t="shared" si="139"/>
        <v>165.19648910078038</v>
      </c>
      <c r="BU155" s="260">
        <f t="shared" si="140"/>
        <v>174.76943995811726</v>
      </c>
      <c r="BV155" s="260">
        <f t="shared" si="141"/>
        <v>171.04071700810368</v>
      </c>
      <c r="BW155" s="260">
        <f t="shared" si="142"/>
        <v>193.94712270030061</v>
      </c>
      <c r="BX155" s="260">
        <f t="shared" si="143"/>
        <v>182.37554681490019</v>
      </c>
      <c r="BY155" s="260">
        <f t="shared" si="144"/>
        <v>194.65035366077095</v>
      </c>
      <c r="BZ155" s="260">
        <f t="shared" si="145"/>
        <v>181.50335394372306</v>
      </c>
      <c r="CA155" s="260">
        <f t="shared" si="146"/>
        <v>193.04064923606504</v>
      </c>
      <c r="CB155" s="260">
        <f t="shared" si="147"/>
        <v>176.4525879456817</v>
      </c>
    </row>
    <row r="156" spans="43:80" x14ac:dyDescent="0.2">
      <c r="AQ156" s="248">
        <f t="shared" si="121"/>
        <v>2024</v>
      </c>
      <c r="AR156" s="60">
        <f t="shared" si="122"/>
        <v>150</v>
      </c>
      <c r="AS156" s="61">
        <v>45444</v>
      </c>
      <c r="AT156" s="180">
        <f>+IFERROR(VLOOKUP($AS156,'Salario Nominal'!$C$7:$D$250,2,0),"")</f>
        <v>106.967070129699</v>
      </c>
      <c r="AU156" s="50">
        <f>+IFERROR(VLOOKUP($AS156,IPC!$C$7:$D$250,2,0),"")</f>
        <v>103.42</v>
      </c>
      <c r="AV156" s="50">
        <f>+IFERROR(VLOOKUP($AS156,'IPP-Industria'!$C$7:$G$234,2,0),"")</f>
        <v>173.72</v>
      </c>
      <c r="AW156" s="50">
        <f>+IFERROR(VLOOKUP($AS156,'IPP-Minería'!$C$7:$G$234,2,0),"")</f>
        <v>201.59</v>
      </c>
      <c r="AX156" s="50">
        <f t="shared" si="123"/>
        <v>628.95720770526316</v>
      </c>
      <c r="AY156" s="50">
        <f>+VLOOKUP(AS156,'Paridad Diesel'!$C$7:$G$234,2,0)</f>
        <v>0.67915999999999999</v>
      </c>
      <c r="AZ156" s="51">
        <f>+VLOOKUP(AS156,'Tipo de Cambio Observado'!$C$7:$D$258,2,0)</f>
        <v>926.08105263157893</v>
      </c>
      <c r="BA156" s="54">
        <f t="shared" si="132"/>
        <v>206.6018221478538</v>
      </c>
      <c r="BB156" s="55">
        <f t="shared" si="133"/>
        <v>167.64467498784245</v>
      </c>
      <c r="BC156" s="55">
        <f t="shared" si="134"/>
        <v>172.87292267887352</v>
      </c>
      <c r="BD156" s="55">
        <f t="shared" si="135"/>
        <v>169.4745691467003</v>
      </c>
      <c r="BE156" s="55">
        <f t="shared" si="136"/>
        <v>151.20565902467496</v>
      </c>
      <c r="BF156" s="55">
        <f t="shared" si="137"/>
        <v>81.856092563577192</v>
      </c>
      <c r="BG156" s="56">
        <f t="shared" si="138"/>
        <v>184.72132530298134</v>
      </c>
      <c r="BH156" s="55">
        <f t="shared" si="124"/>
        <v>181.00375063595965</v>
      </c>
      <c r="BI156" s="55">
        <f t="shared" si="125"/>
        <v>172.70349341263906</v>
      </c>
      <c r="BJ156" s="55">
        <f t="shared" si="126"/>
        <v>198.04048921226524</v>
      </c>
      <c r="BK156" s="55">
        <f t="shared" si="127"/>
        <v>183.52336683190097</v>
      </c>
      <c r="BL156" s="55">
        <f t="shared" si="128"/>
        <v>198.97194977903689</v>
      </c>
      <c r="BM156" s="55">
        <f t="shared" si="129"/>
        <v>182.63931017125645</v>
      </c>
      <c r="BN156" s="55">
        <f t="shared" si="130"/>
        <v>197.39125618892456</v>
      </c>
      <c r="BO156" s="55">
        <f t="shared" si="131"/>
        <v>176.80997409081237</v>
      </c>
      <c r="BP156" s="72">
        <f t="shared" si="148"/>
        <v>203.14536903231669</v>
      </c>
      <c r="BQ156" s="260">
        <f t="shared" si="149"/>
        <v>166.67207002755714</v>
      </c>
      <c r="BR156" s="260">
        <f t="shared" si="150"/>
        <v>169.42315985006803</v>
      </c>
      <c r="BS156" s="260">
        <f t="shared" si="151"/>
        <v>163.89239176124423</v>
      </c>
      <c r="BT156" s="260">
        <f t="shared" si="139"/>
        <v>164.97474968139898</v>
      </c>
      <c r="BU156" s="260">
        <f t="shared" si="140"/>
        <v>177.08095436222627</v>
      </c>
      <c r="BV156" s="260">
        <f t="shared" si="141"/>
        <v>172.65386457908309</v>
      </c>
      <c r="BW156" s="260">
        <f t="shared" si="142"/>
        <v>195.11420617718355</v>
      </c>
      <c r="BX156" s="260">
        <f t="shared" si="143"/>
        <v>183.22953866349155</v>
      </c>
      <c r="BY156" s="260">
        <f t="shared" si="144"/>
        <v>195.90019858862647</v>
      </c>
      <c r="BZ156" s="260">
        <f t="shared" si="145"/>
        <v>182.44923274019936</v>
      </c>
      <c r="CA156" s="260">
        <f t="shared" si="146"/>
        <v>194.33237766034981</v>
      </c>
      <c r="CB156" s="260">
        <f t="shared" si="147"/>
        <v>177.40046423194903</v>
      </c>
    </row>
    <row r="157" spans="43:80" x14ac:dyDescent="0.2">
      <c r="AQ157" s="248">
        <f t="shared" si="121"/>
        <v>2024</v>
      </c>
      <c r="AR157" s="60">
        <f t="shared" si="122"/>
        <v>151</v>
      </c>
      <c r="AS157" s="61">
        <v>45474</v>
      </c>
      <c r="AT157" s="180">
        <f>+IFERROR(VLOOKUP($AS157,'Salario Nominal'!$C$7:$D$250,2,0),"")</f>
        <v>108.683742289142</v>
      </c>
      <c r="AU157" s="50">
        <f>+IFERROR(VLOOKUP($AS157,IPC!$C$7:$D$250,2,0),"")</f>
        <v>104.19</v>
      </c>
      <c r="AV157" s="50">
        <f>+IFERROR(VLOOKUP($AS157,'IPP-Industria'!$C$7:$G$234,2,0),"")</f>
        <v>173.99</v>
      </c>
      <c r="AW157" s="50">
        <f>+IFERROR(VLOOKUP($AS157,'IPP-Minería'!$C$7:$G$234,2,0),"")</f>
        <v>198.18</v>
      </c>
      <c r="AX157" s="50">
        <f t="shared" si="123"/>
        <v>677.11586415454542</v>
      </c>
      <c r="AY157" s="50">
        <f>+VLOOKUP(AS157,'Paridad Diesel'!$C$7:$G$234,2,0)</f>
        <v>0.72221000000000002</v>
      </c>
      <c r="AZ157" s="51">
        <f>+VLOOKUP(AS157,'Tipo de Cambio Observado'!$C$7:$D$258,2,0)</f>
        <v>937.56090909090904</v>
      </c>
      <c r="BA157" s="54">
        <f t="shared" si="132"/>
        <v>209.91749299628756</v>
      </c>
      <c r="BB157" s="55">
        <f t="shared" si="133"/>
        <v>168.89285135354191</v>
      </c>
      <c r="BC157" s="55">
        <f t="shared" si="134"/>
        <v>173.14160612996318</v>
      </c>
      <c r="BD157" s="55">
        <f t="shared" si="135"/>
        <v>166.6078184110971</v>
      </c>
      <c r="BE157" s="55">
        <f t="shared" si="136"/>
        <v>162.78333282656101</v>
      </c>
      <c r="BF157" s="55">
        <f t="shared" si="137"/>
        <v>87.044714957213458</v>
      </c>
      <c r="BG157" s="56">
        <f t="shared" si="138"/>
        <v>187.01116191439843</v>
      </c>
      <c r="BH157" s="55">
        <f t="shared" si="124"/>
        <v>181.20244296596783</v>
      </c>
      <c r="BI157" s="55">
        <f t="shared" si="125"/>
        <v>175.17576263261213</v>
      </c>
      <c r="BJ157" s="55">
        <f t="shared" si="126"/>
        <v>200.89260376539389</v>
      </c>
      <c r="BK157" s="55">
        <f t="shared" si="127"/>
        <v>187.00279804931927</v>
      </c>
      <c r="BL157" s="55">
        <f t="shared" si="128"/>
        <v>201.82302761094661</v>
      </c>
      <c r="BM157" s="55">
        <f t="shared" si="129"/>
        <v>186.14482991782683</v>
      </c>
      <c r="BN157" s="55">
        <f t="shared" si="130"/>
        <v>200.10690164649844</v>
      </c>
      <c r="BO157" s="55">
        <f t="shared" si="131"/>
        <v>180.37766886034493</v>
      </c>
      <c r="BP157" s="72">
        <f t="shared" si="148"/>
        <v>204.59464258196272</v>
      </c>
      <c r="BQ157" s="260">
        <f t="shared" si="149"/>
        <v>167.33938509753068</v>
      </c>
      <c r="BR157" s="260">
        <f t="shared" si="150"/>
        <v>171.64892029057623</v>
      </c>
      <c r="BS157" s="260">
        <f t="shared" si="151"/>
        <v>166.92728036990331</v>
      </c>
      <c r="BT157" s="260">
        <f t="shared" si="139"/>
        <v>166.52760729783176</v>
      </c>
      <c r="BU157" s="260">
        <f t="shared" si="140"/>
        <v>179.19971693077719</v>
      </c>
      <c r="BV157" s="260">
        <f t="shared" si="141"/>
        <v>174.47996202388711</v>
      </c>
      <c r="BW157" s="260">
        <f t="shared" si="142"/>
        <v>196.40227037100962</v>
      </c>
      <c r="BX157" s="260">
        <f t="shared" si="143"/>
        <v>184.38256901192145</v>
      </c>
      <c r="BY157" s="260">
        <f t="shared" si="144"/>
        <v>197.26532121701931</v>
      </c>
      <c r="BZ157" s="260">
        <f t="shared" si="145"/>
        <v>183.70203522651389</v>
      </c>
      <c r="CA157" s="260">
        <f t="shared" si="146"/>
        <v>195.72537501591248</v>
      </c>
      <c r="CB157" s="260">
        <f t="shared" si="147"/>
        <v>178.69514328124183</v>
      </c>
    </row>
    <row r="158" spans="43:80" x14ac:dyDescent="0.2">
      <c r="AQ158" s="248">
        <f t="shared" si="121"/>
        <v>2024</v>
      </c>
      <c r="AR158" s="60">
        <f t="shared" si="122"/>
        <v>152</v>
      </c>
      <c r="AS158" s="61">
        <v>45505</v>
      </c>
      <c r="AT158" s="180">
        <f>+IFERROR(VLOOKUP($AS158,'Salario Nominal'!$C$7:$D$250,2,0),"")</f>
        <v>109.099871613202</v>
      </c>
      <c r="AU158" s="50">
        <f>+IFERROR(VLOOKUP($AS158,IPC!$C$7:$D$250,2,0),"")</f>
        <v>104.45</v>
      </c>
      <c r="AV158" s="50">
        <f>+IFERROR(VLOOKUP($AS158,'IPP-Industria'!$C$7:$G$234,2,0),"")</f>
        <v>169.25</v>
      </c>
      <c r="AW158" s="50">
        <f>+IFERROR(VLOOKUP($AS158,'IPP-Minería'!$C$7:$G$234,2,0),"")</f>
        <v>188.29</v>
      </c>
      <c r="AX158" s="50">
        <f t="shared" si="123"/>
        <v>626.61920514285714</v>
      </c>
      <c r="AY158" s="50">
        <f>+VLOOKUP(AS158,'Paridad Diesel'!$C$7:$G$234,2,0)</f>
        <v>0.67386000000000001</v>
      </c>
      <c r="AZ158" s="51">
        <f>+VLOOKUP(AS158,'Tipo de Cambio Observado'!$C$7:$D$258,2,0)</f>
        <v>929.89523809523814</v>
      </c>
      <c r="BA158" s="54">
        <f t="shared" si="132"/>
        <v>210.72122704729699</v>
      </c>
      <c r="BB158" s="55">
        <f t="shared" si="133"/>
        <v>169.31431350299889</v>
      </c>
      <c r="BC158" s="55">
        <f t="shared" si="134"/>
        <v>168.42471887750025</v>
      </c>
      <c r="BD158" s="55">
        <f t="shared" si="135"/>
        <v>158.29340058848254</v>
      </c>
      <c r="BE158" s="55">
        <f t="shared" si="136"/>
        <v>150.64358705233875</v>
      </c>
      <c r="BF158" s="55">
        <f t="shared" si="137"/>
        <v>81.217307460527906</v>
      </c>
      <c r="BG158" s="56">
        <f t="shared" si="138"/>
        <v>185.48212414644803</v>
      </c>
      <c r="BH158" s="55">
        <f t="shared" si="124"/>
        <v>177.38558888327583</v>
      </c>
      <c r="BI158" s="55">
        <f t="shared" si="125"/>
        <v>170.16056556315053</v>
      </c>
      <c r="BJ158" s="55">
        <f t="shared" si="126"/>
        <v>201.57435320889107</v>
      </c>
      <c r="BK158" s="55">
        <f t="shared" si="127"/>
        <v>185.9754537219298</v>
      </c>
      <c r="BL158" s="55">
        <f t="shared" si="128"/>
        <v>202.30553910736728</v>
      </c>
      <c r="BM158" s="55">
        <f t="shared" si="129"/>
        <v>184.57434985098473</v>
      </c>
      <c r="BN158" s="55">
        <f t="shared" si="130"/>
        <v>200.36109367341496</v>
      </c>
      <c r="BO158" s="55">
        <f t="shared" si="131"/>
        <v>177.84791949064953</v>
      </c>
      <c r="BP158" s="72">
        <f t="shared" si="148"/>
        <v>206.1954971949265</v>
      </c>
      <c r="BQ158" s="260">
        <f t="shared" si="149"/>
        <v>167.91484303236612</v>
      </c>
      <c r="BR158" s="260">
        <f t="shared" si="150"/>
        <v>172.31067767937111</v>
      </c>
      <c r="BS158" s="260">
        <f t="shared" si="151"/>
        <v>167.52977441502031</v>
      </c>
      <c r="BT158" s="260">
        <f t="shared" si="139"/>
        <v>162.37338574255736</v>
      </c>
      <c r="BU158" s="260">
        <f t="shared" si="140"/>
        <v>180.1054970864873</v>
      </c>
      <c r="BV158" s="260">
        <f t="shared" si="141"/>
        <v>174.32208226698901</v>
      </c>
      <c r="BW158" s="260">
        <f t="shared" si="142"/>
        <v>197.77740541546419</v>
      </c>
      <c r="BX158" s="260">
        <f t="shared" si="143"/>
        <v>184.83785420163019</v>
      </c>
      <c r="BY158" s="260">
        <f t="shared" si="144"/>
        <v>198.6629129784653</v>
      </c>
      <c r="BZ158" s="260">
        <f t="shared" si="145"/>
        <v>184.06927250711365</v>
      </c>
      <c r="CA158" s="260">
        <f t="shared" si="146"/>
        <v>197.07925691355709</v>
      </c>
      <c r="CB158" s="260">
        <f t="shared" si="147"/>
        <v>178.7266393565271</v>
      </c>
    </row>
    <row r="159" spans="43:80" x14ac:dyDescent="0.2">
      <c r="AQ159" s="248">
        <f t="shared" si="121"/>
        <v>2024</v>
      </c>
      <c r="AR159" s="60">
        <f t="shared" si="122"/>
        <v>153</v>
      </c>
      <c r="AS159" s="61">
        <v>45536</v>
      </c>
      <c r="AT159" s="180">
        <f>+IFERROR(VLOOKUP($AS159,'Salario Nominal'!$C$7:$D$250,2,0),"")</f>
        <v>109.841724755225</v>
      </c>
      <c r="AU159" s="50">
        <f>+IFERROR(VLOOKUP($AS159,IPC!$C$7:$D$250,2,0),"")</f>
        <v>104.54</v>
      </c>
      <c r="AV159" s="50">
        <f>+IFERROR(VLOOKUP($AS159,'IPP-Industria'!$C$7:$G$234,2,0),"")</f>
        <v>171.21</v>
      </c>
      <c r="AW159" s="50">
        <f>+IFERROR(VLOOKUP($AS159,'IPP-Minería'!$C$7:$G$234,2,0),"")</f>
        <v>193</v>
      </c>
      <c r="AX159" s="50">
        <f t="shared" si="123"/>
        <v>576.15169516666663</v>
      </c>
      <c r="AY159" s="50">
        <f>+VLOOKUP(AS159,'Paridad Diesel'!$C$7:$G$234,2,0)</f>
        <v>0.62204999999999999</v>
      </c>
      <c r="AZ159" s="51">
        <f>+VLOOKUP(AS159,'Tipo de Cambio Observado'!$C$7:$D$258,2,0)</f>
        <v>926.21444444444444</v>
      </c>
      <c r="BA159" s="54">
        <f t="shared" si="132"/>
        <v>212.15408120252644</v>
      </c>
      <c r="BB159" s="55">
        <f t="shared" si="133"/>
        <v>169.46020424704167</v>
      </c>
      <c r="BC159" s="55">
        <f t="shared" si="134"/>
        <v>170.37516170763263</v>
      </c>
      <c r="BD159" s="55">
        <f t="shared" si="135"/>
        <v>162.25304749894914</v>
      </c>
      <c r="BE159" s="55">
        <f t="shared" si="136"/>
        <v>138.51084890767913</v>
      </c>
      <c r="BF159" s="55">
        <f t="shared" si="137"/>
        <v>74.972881764493195</v>
      </c>
      <c r="BG159" s="56">
        <f t="shared" si="138"/>
        <v>184.74793238276888</v>
      </c>
      <c r="BH159" s="55">
        <f t="shared" si="124"/>
        <v>179.68168677170615</v>
      </c>
      <c r="BI159" s="55">
        <f t="shared" si="125"/>
        <v>169.35043922995345</v>
      </c>
      <c r="BJ159" s="55">
        <f t="shared" si="126"/>
        <v>202.7363216488728</v>
      </c>
      <c r="BK159" s="55">
        <f t="shared" si="127"/>
        <v>185.19443297458128</v>
      </c>
      <c r="BL159" s="55">
        <f t="shared" si="128"/>
        <v>203.56380109973099</v>
      </c>
      <c r="BM159" s="55">
        <f t="shared" si="129"/>
        <v>183.70935330700758</v>
      </c>
      <c r="BN159" s="55">
        <f t="shared" si="130"/>
        <v>201.63405248739292</v>
      </c>
      <c r="BO159" s="55">
        <f t="shared" si="131"/>
        <v>176.42459706477982</v>
      </c>
      <c r="BP159" s="72">
        <f t="shared" si="148"/>
        <v>207.81062610315178</v>
      </c>
      <c r="BQ159" s="260">
        <f t="shared" si="149"/>
        <v>168.41195223428974</v>
      </c>
      <c r="BR159" s="260">
        <f t="shared" si="150"/>
        <v>172.488141440276</v>
      </c>
      <c r="BS159" s="260">
        <f t="shared" si="151"/>
        <v>167.57180888328429</v>
      </c>
      <c r="BT159" s="260">
        <f t="shared" si="139"/>
        <v>156.00714767179082</v>
      </c>
      <c r="BU159" s="260">
        <f t="shared" si="140"/>
        <v>180.68582795701903</v>
      </c>
      <c r="BV159" s="260">
        <f t="shared" si="141"/>
        <v>173.49439329306017</v>
      </c>
      <c r="BW159" s="260">
        <f t="shared" si="142"/>
        <v>199.14339818062544</v>
      </c>
      <c r="BX159" s="260">
        <f t="shared" si="143"/>
        <v>184.98619690279028</v>
      </c>
      <c r="BY159" s="260">
        <f t="shared" si="144"/>
        <v>200.03677820735064</v>
      </c>
      <c r="BZ159" s="260">
        <f t="shared" si="145"/>
        <v>184.06877342474675</v>
      </c>
      <c r="CA159" s="260">
        <f t="shared" si="146"/>
        <v>198.38849803312868</v>
      </c>
      <c r="CB159" s="260">
        <f t="shared" si="147"/>
        <v>178.25833789720809</v>
      </c>
    </row>
    <row r="160" spans="43:80" x14ac:dyDescent="0.2">
      <c r="AQ160" s="248">
        <f t="shared" si="121"/>
        <v>2024</v>
      </c>
      <c r="AR160" s="60">
        <f t="shared" si="122"/>
        <v>154</v>
      </c>
      <c r="AS160" s="61">
        <v>45566</v>
      </c>
      <c r="AT160" s="180">
        <f>+IFERROR(VLOOKUP($AS160,'Salario Nominal'!$C$7:$D$250,2,0),"")</f>
        <v>109.96972116771801</v>
      </c>
      <c r="AU160" s="50">
        <f>+IFERROR(VLOOKUP($AS160,IPC!$C$7:$D$250,2,0),"")</f>
        <v>105.56</v>
      </c>
      <c r="AV160" s="50">
        <f>+IFERROR(VLOOKUP($AS160,'IPP-Industria'!$C$7:$G$234,2,0),"")</f>
        <v>176.76</v>
      </c>
      <c r="AW160" s="50">
        <f>+IFERROR(VLOOKUP($AS160,'IPP-Minería'!$C$7:$G$234,2,0),"")</f>
        <v>200.94</v>
      </c>
      <c r="AX160" s="50">
        <f t="shared" si="123"/>
        <v>577.87104873181818</v>
      </c>
      <c r="AY160" s="50">
        <f>+VLOOKUP(AS160,'Paridad Diesel'!$C$7:$G$234,2,0)</f>
        <v>0.61882999999999999</v>
      </c>
      <c r="AZ160" s="51">
        <f>+VLOOKUP(AS160,'Tipo de Cambio Observado'!$C$7:$D$258,2,0)</f>
        <v>933.81227272727267</v>
      </c>
      <c r="BA160" s="54">
        <f t="shared" si="132"/>
        <v>212.40130020195664</v>
      </c>
      <c r="BB160" s="55">
        <f t="shared" si="133"/>
        <v>171.11363267952669</v>
      </c>
      <c r="BC160" s="55">
        <f t="shared" si="134"/>
        <v>175.8980993133645</v>
      </c>
      <c r="BD160" s="55">
        <f t="shared" si="135"/>
        <v>168.92812105926859</v>
      </c>
      <c r="BE160" s="55">
        <f t="shared" si="136"/>
        <v>138.92419338601601</v>
      </c>
      <c r="BF160" s="55">
        <f t="shared" si="137"/>
        <v>74.584789683017959</v>
      </c>
      <c r="BG160" s="56">
        <f t="shared" si="138"/>
        <v>186.26343786238141</v>
      </c>
      <c r="BH160" s="55">
        <f t="shared" si="124"/>
        <v>183.68138392843764</v>
      </c>
      <c r="BI160" s="55">
        <f t="shared" si="125"/>
        <v>172.37060532885369</v>
      </c>
      <c r="BJ160" s="55">
        <f t="shared" si="126"/>
        <v>203.32226944384817</v>
      </c>
      <c r="BK160" s="55">
        <f t="shared" si="127"/>
        <v>186.0869798353163</v>
      </c>
      <c r="BL160" s="55">
        <f t="shared" si="128"/>
        <v>204.27907506539916</v>
      </c>
      <c r="BM160" s="55">
        <f t="shared" si="129"/>
        <v>184.88742417935174</v>
      </c>
      <c r="BN160" s="55">
        <f t="shared" si="130"/>
        <v>202.57279686594089</v>
      </c>
      <c r="BO160" s="55">
        <f t="shared" si="131"/>
        <v>178.03957894382361</v>
      </c>
      <c r="BP160" s="72">
        <f t="shared" si="148"/>
        <v>209.32503278272659</v>
      </c>
      <c r="BQ160" s="260">
        <f t="shared" si="149"/>
        <v>169.03874209758473</v>
      </c>
      <c r="BR160" s="260">
        <f t="shared" si="150"/>
        <v>172.72862971439943</v>
      </c>
      <c r="BS160" s="260">
        <f t="shared" si="151"/>
        <v>166.93288496567186</v>
      </c>
      <c r="BT160" s="260">
        <f t="shared" si="139"/>
        <v>149.96196240136632</v>
      </c>
      <c r="BU160" s="260">
        <f t="shared" si="140"/>
        <v>181.03920558773575</v>
      </c>
      <c r="BV160" s="260">
        <f t="shared" si="141"/>
        <v>172.57458481266053</v>
      </c>
      <c r="BW160" s="260">
        <f t="shared" si="142"/>
        <v>200.45904121708705</v>
      </c>
      <c r="BX160" s="260">
        <f t="shared" si="143"/>
        <v>185.18172128246354</v>
      </c>
      <c r="BY160" s="260">
        <f t="shared" si="144"/>
        <v>201.35334995362953</v>
      </c>
      <c r="BZ160" s="260">
        <f t="shared" si="145"/>
        <v>184.11956307554519</v>
      </c>
      <c r="CA160" s="260">
        <f t="shared" si="146"/>
        <v>199.64832895259497</v>
      </c>
      <c r="CB160" s="260">
        <f t="shared" si="147"/>
        <v>177.87704693308601</v>
      </c>
    </row>
    <row r="161" spans="43:80" x14ac:dyDescent="0.2">
      <c r="AQ161" s="248">
        <f t="shared" si="121"/>
        <v>2024</v>
      </c>
      <c r="AR161" s="60">
        <f t="shared" si="122"/>
        <v>155</v>
      </c>
      <c r="AS161" s="61">
        <v>45597</v>
      </c>
      <c r="AT161" s="180">
        <f>+IFERROR(VLOOKUP($AS161,'Salario Nominal'!$C$7:$D$250,2,0),"")</f>
        <v>110.239977053177</v>
      </c>
      <c r="AU161" s="50">
        <f>+IFERROR(VLOOKUP($AS161,IPC!$C$7:$D$250,2,0),"")</f>
        <v>105.83</v>
      </c>
      <c r="AV161" s="50">
        <f>+IFERROR(VLOOKUP($AS161,'IPP-Industria'!$C$7:$G$234,2,0),"")</f>
        <v>176.7</v>
      </c>
      <c r="AW161" s="50">
        <f>+IFERROR(VLOOKUP($AS161,'IPP-Minería'!$C$7:$G$234,2,0),"")</f>
        <v>198.65</v>
      </c>
      <c r="AX161" s="50">
        <f t="shared" si="123"/>
        <v>596.72757200000001</v>
      </c>
      <c r="AY161" s="50">
        <f>+VLOOKUP(AS161,'Paridad Diesel'!$C$7:$G$234,2,0)</f>
        <v>0.61416999999999999</v>
      </c>
      <c r="AZ161" s="51">
        <f>+VLOOKUP(AS161,'Tipo de Cambio Observado'!$C$7:$D$258,2,0)</f>
        <v>971.6</v>
      </c>
      <c r="BA161" s="54">
        <f t="shared" si="132"/>
        <v>212.92328662557568</v>
      </c>
      <c r="BB161" s="55">
        <f t="shared" si="133"/>
        <v>171.55130491165505</v>
      </c>
      <c r="BC161" s="55">
        <f t="shared" si="134"/>
        <v>175.83839187978901</v>
      </c>
      <c r="BD161" s="55">
        <f t="shared" si="135"/>
        <v>167.00294241277848</v>
      </c>
      <c r="BE161" s="55">
        <f t="shared" si="136"/>
        <v>143.45743188419962</v>
      </c>
      <c r="BF161" s="55">
        <f t="shared" si="137"/>
        <v>74.023140894299146</v>
      </c>
      <c r="BG161" s="56">
        <f t="shared" si="138"/>
        <v>193.80079006516181</v>
      </c>
      <c r="BH161" s="55">
        <f t="shared" si="124"/>
        <v>183.21466765079185</v>
      </c>
      <c r="BI161" s="55">
        <f t="shared" si="125"/>
        <v>172.95615821102854</v>
      </c>
      <c r="BJ161" s="55">
        <f t="shared" si="126"/>
        <v>203.82200434911022</v>
      </c>
      <c r="BK161" s="55">
        <f t="shared" si="127"/>
        <v>187.07063850584035</v>
      </c>
      <c r="BL161" s="55">
        <f t="shared" si="128"/>
        <v>204.76040048422041</v>
      </c>
      <c r="BM161" s="55">
        <f t="shared" si="129"/>
        <v>185.89298163607356</v>
      </c>
      <c r="BN161" s="55">
        <f t="shared" si="130"/>
        <v>203.02984149102264</v>
      </c>
      <c r="BO161" s="55">
        <f t="shared" si="131"/>
        <v>179.16617461429078</v>
      </c>
      <c r="BP161" s="72">
        <f t="shared" si="148"/>
        <v>210.78653503691621</v>
      </c>
      <c r="BQ161" s="260">
        <f t="shared" si="149"/>
        <v>169.66283028043446</v>
      </c>
      <c r="BR161" s="260">
        <f t="shared" si="150"/>
        <v>172.75848343118719</v>
      </c>
      <c r="BS161" s="260">
        <f t="shared" si="151"/>
        <v>165.42664985287936</v>
      </c>
      <c r="BT161" s="260">
        <f t="shared" si="139"/>
        <v>147.58750884691156</v>
      </c>
      <c r="BU161" s="260">
        <f t="shared" si="140"/>
        <v>181.02825347268981</v>
      </c>
      <c r="BV161" s="260">
        <f t="shared" si="141"/>
        <v>172.11950406303956</v>
      </c>
      <c r="BW161" s="260">
        <f t="shared" si="142"/>
        <v>201.7313402713969</v>
      </c>
      <c r="BX161" s="260">
        <f t="shared" si="143"/>
        <v>185.80894498648135</v>
      </c>
      <c r="BY161" s="260">
        <f t="shared" si="144"/>
        <v>202.61729885778357</v>
      </c>
      <c r="BZ161" s="260">
        <f t="shared" si="145"/>
        <v>184.64137484375013</v>
      </c>
      <c r="CA161" s="260">
        <f t="shared" si="146"/>
        <v>200.8493237255324</v>
      </c>
      <c r="CB161" s="260">
        <f t="shared" si="147"/>
        <v>178.11098551078351</v>
      </c>
    </row>
    <row r="162" spans="43:80" x14ac:dyDescent="0.2">
      <c r="AQ162" s="248">
        <f t="shared" si="121"/>
        <v>2024</v>
      </c>
      <c r="AR162" s="60">
        <f t="shared" si="122"/>
        <v>156</v>
      </c>
      <c r="AS162" s="61">
        <v>45627</v>
      </c>
      <c r="AT162" s="180">
        <f>+IFERROR(VLOOKUP($AS162,'Salario Nominal'!$C$7:$D$250,2,0),"")</f>
        <v>111.00930730675999</v>
      </c>
      <c r="AU162" s="50">
        <f>+IFERROR(VLOOKUP($AS162,IPC!$C$7:$D$250,2,0),"")</f>
        <v>105.62</v>
      </c>
      <c r="AV162" s="50">
        <f>+IFERROR(VLOOKUP($AS162,'IPP-Industria'!$C$7:$G$234,2,0),"")</f>
        <v>177</v>
      </c>
      <c r="AW162" s="50">
        <f>+IFERROR(VLOOKUP($AS162,'IPP-Minería'!$C$7:$G$234,2,0),"")</f>
        <v>198</v>
      </c>
      <c r="AX162" s="50">
        <f t="shared" si="123"/>
        <v>612.00969983999994</v>
      </c>
      <c r="AY162" s="50">
        <f>+VLOOKUP(AS162,'Paridad Diesel'!$C$7:$G$234,2,0)</f>
        <v>0.62303999999999993</v>
      </c>
      <c r="AZ162" s="51">
        <f>+VLOOKUP(AS162,'Tipo de Cambio Observado'!$C$7:$D$258,2,0)</f>
        <v>982.29600000000005</v>
      </c>
      <c r="BA162" s="54">
        <f t="shared" si="132"/>
        <v>214.40921151845154</v>
      </c>
      <c r="BB162" s="55">
        <f t="shared" si="133"/>
        <v>171.21089317555521</v>
      </c>
      <c r="BC162" s="55">
        <f t="shared" si="134"/>
        <v>176.13692904766646</v>
      </c>
      <c r="BD162" s="55">
        <f t="shared" si="135"/>
        <v>166.45649432534677</v>
      </c>
      <c r="BE162" s="55">
        <f t="shared" si="136"/>
        <v>147.13136102125048</v>
      </c>
      <c r="BF162" s="55">
        <f t="shared" si="137"/>
        <v>75.092202000723134</v>
      </c>
      <c r="BG162" s="56">
        <f t="shared" si="138"/>
        <v>195.9342742670319</v>
      </c>
      <c r="BH162" s="55">
        <f t="shared" si="124"/>
        <v>183.51209071893783</v>
      </c>
      <c r="BI162" s="55">
        <f t="shared" si="125"/>
        <v>173.7873400987591</v>
      </c>
      <c r="BJ162" s="55">
        <f t="shared" si="126"/>
        <v>204.90945031006518</v>
      </c>
      <c r="BK162" s="55">
        <f t="shared" si="127"/>
        <v>188.07732151264167</v>
      </c>
      <c r="BL162" s="55">
        <f t="shared" si="128"/>
        <v>205.90732783680104</v>
      </c>
      <c r="BM162" s="55">
        <f t="shared" si="129"/>
        <v>186.95356497023226</v>
      </c>
      <c r="BN162" s="55">
        <f t="shared" si="130"/>
        <v>204.11881504698417</v>
      </c>
      <c r="BO162" s="55">
        <f t="shared" si="131"/>
        <v>180.18159672156551</v>
      </c>
      <c r="BP162" s="72">
        <f t="shared" si="148"/>
        <v>212.08776659868246</v>
      </c>
      <c r="BQ162" s="260">
        <f t="shared" si="149"/>
        <v>170.25719997838655</v>
      </c>
      <c r="BR162" s="260">
        <f t="shared" si="150"/>
        <v>173.30248449265267</v>
      </c>
      <c r="BS162" s="260">
        <f t="shared" si="151"/>
        <v>164.92363738265377</v>
      </c>
      <c r="BT162" s="260">
        <f t="shared" si="139"/>
        <v>146.90845917967417</v>
      </c>
      <c r="BU162" s="260">
        <f t="shared" si="140"/>
        <v>181.4463101531862</v>
      </c>
      <c r="BV162" s="260">
        <f t="shared" si="141"/>
        <v>172.30014517739292</v>
      </c>
      <c r="BW162" s="260">
        <f t="shared" si="142"/>
        <v>202.87616712103022</v>
      </c>
      <c r="BX162" s="260">
        <f t="shared" si="143"/>
        <v>186.56793743327145</v>
      </c>
      <c r="BY162" s="260">
        <f t="shared" si="144"/>
        <v>203.77319520074425</v>
      </c>
      <c r="BZ162" s="260">
        <f t="shared" si="145"/>
        <v>185.36041731024611</v>
      </c>
      <c r="CA162" s="260">
        <f t="shared" si="146"/>
        <v>201.97058353520899</v>
      </c>
      <c r="CB162" s="260">
        <f t="shared" si="147"/>
        <v>178.67292261590902</v>
      </c>
    </row>
    <row r="163" spans="43:80" x14ac:dyDescent="0.2">
      <c r="AQ163" s="248">
        <f t="shared" si="121"/>
        <v>2025</v>
      </c>
      <c r="AR163" s="60">
        <f t="shared" si="122"/>
        <v>157</v>
      </c>
      <c r="AS163" s="61">
        <v>45658</v>
      </c>
      <c r="AT163" s="180">
        <f>+IFERROR(VLOOKUP($AS163,'Salario Nominal'!$C$7:$D$250,2,0),"")</f>
        <v>112.803892664533</v>
      </c>
      <c r="AU163" s="50">
        <f>+IFERROR(VLOOKUP($AS163,IPC!$C$7:$D$250,2,0),"")</f>
        <v>106.74</v>
      </c>
      <c r="AV163" s="50">
        <f>+IFERROR(VLOOKUP($AS163,'IPP-Industria'!$C$7:$G$234,2,0),"")</f>
        <v>180.98</v>
      </c>
      <c r="AW163" s="50">
        <f>+IFERROR(VLOOKUP($AS163,'IPP-Minería'!$C$7:$G$234,2,0),"")</f>
        <v>203.09</v>
      </c>
      <c r="AX163" s="50">
        <f t="shared" si="123"/>
        <v>657.77191527272726</v>
      </c>
      <c r="AY163" s="50">
        <f>+VLOOKUP(AS163,'Paridad Diesel'!$C$7:$G$234,2,0)</f>
        <v>0.65727000000000002</v>
      </c>
      <c r="AZ163" s="51">
        <f>+VLOOKUP(AS163,'Tipo de Cambio Observado'!$C$7:$D$258,2,0)</f>
        <v>1000.7636363636364</v>
      </c>
      <c r="BA163" s="54">
        <f t="shared" si="132"/>
        <v>217.87536801377487</v>
      </c>
      <c r="BB163" s="55">
        <f t="shared" si="133"/>
        <v>173.02642243475441</v>
      </c>
      <c r="BC163" s="55">
        <f t="shared" si="134"/>
        <v>180.09752214150663</v>
      </c>
      <c r="BD163" s="55">
        <f t="shared" si="135"/>
        <v>170.73560319461959</v>
      </c>
      <c r="BE163" s="55">
        <f t="shared" si="136"/>
        <v>158.1329138425948</v>
      </c>
      <c r="BF163" s="55">
        <f t="shared" si="137"/>
        <v>79.21778956249247</v>
      </c>
      <c r="BG163" s="56">
        <f t="shared" si="138"/>
        <v>199.6179326839821</v>
      </c>
      <c r="BH163" s="55">
        <f t="shared" si="124"/>
        <v>187.2257896479104</v>
      </c>
      <c r="BI163" s="55">
        <f t="shared" si="125"/>
        <v>178.6803164518785</v>
      </c>
      <c r="BJ163" s="55">
        <f t="shared" si="126"/>
        <v>208.02693586841471</v>
      </c>
      <c r="BK163" s="55">
        <f t="shared" si="127"/>
        <v>191.82177969079797</v>
      </c>
      <c r="BL163" s="55">
        <f t="shared" si="128"/>
        <v>209.14151486679893</v>
      </c>
      <c r="BM163" s="55">
        <f t="shared" si="129"/>
        <v>190.93400748505917</v>
      </c>
      <c r="BN163" s="55">
        <f t="shared" si="130"/>
        <v>207.36490497834524</v>
      </c>
      <c r="BO163" s="55">
        <f t="shared" si="131"/>
        <v>184.46898087908571</v>
      </c>
      <c r="BP163" s="72">
        <f t="shared" si="148"/>
        <v>213.41407910159703</v>
      </c>
      <c r="BQ163" s="260">
        <f t="shared" si="149"/>
        <v>170.946128491922</v>
      </c>
      <c r="BR163" s="260">
        <f t="shared" si="150"/>
        <v>174.4618038279099</v>
      </c>
      <c r="BS163" s="260">
        <f t="shared" si="151"/>
        <v>165.61160151324086</v>
      </c>
      <c r="BT163" s="260">
        <f t="shared" si="139"/>
        <v>146.13338934901313</v>
      </c>
      <c r="BU163" s="260">
        <f t="shared" si="140"/>
        <v>182.45020126684327</v>
      </c>
      <c r="BV163" s="260">
        <f t="shared" si="141"/>
        <v>172.88423748060396</v>
      </c>
      <c r="BW163" s="260">
        <f t="shared" si="142"/>
        <v>204.0652224715337</v>
      </c>
      <c r="BX163" s="260">
        <f t="shared" si="143"/>
        <v>187.37110104018458</v>
      </c>
      <c r="BY163" s="260">
        <f t="shared" si="144"/>
        <v>204.99294307671963</v>
      </c>
      <c r="BZ163" s="260">
        <f t="shared" si="145"/>
        <v>186.1586135714515</v>
      </c>
      <c r="CA163" s="260">
        <f t="shared" si="146"/>
        <v>203.18025075718344</v>
      </c>
      <c r="CB163" s="260">
        <f t="shared" si="147"/>
        <v>179.3548079523658</v>
      </c>
    </row>
    <row r="164" spans="43:80" x14ac:dyDescent="0.2">
      <c r="AQ164" s="248">
        <f t="shared" si="121"/>
        <v>2025</v>
      </c>
      <c r="AR164" s="60">
        <f t="shared" si="122"/>
        <v>158</v>
      </c>
      <c r="AS164" s="61">
        <v>45689</v>
      </c>
      <c r="AT164" s="180">
        <f>+IFERROR(VLOOKUP($AS164,'Salario Nominal'!$C$7:$D$250,2,0),"")</f>
        <v>112.7811135093</v>
      </c>
      <c r="AU164" s="50">
        <f>+IFERROR(VLOOKUP($AS164,IPC!$C$7:$D$250,2,0),"")</f>
        <v>107.16</v>
      </c>
      <c r="AV164" s="50">
        <f>+IFERROR(VLOOKUP($AS164,'IPP-Industria'!$C$7:$G$234,2,0),"")</f>
        <v>179.5</v>
      </c>
      <c r="AW164" s="50">
        <f>+IFERROR(VLOOKUP($AS164,'IPP-Minería'!$C$7:$G$234,2,0),"")</f>
        <v>201.45</v>
      </c>
      <c r="AX164" s="50">
        <f t="shared" si="123"/>
        <v>664.23866320000002</v>
      </c>
      <c r="AY164" s="50">
        <f>+VLOOKUP(AS164,'Paridad Diesel'!$C$7:$G$234,2,0)</f>
        <v>0.69435999999999998</v>
      </c>
      <c r="AZ164" s="51">
        <f>+VLOOKUP(AS164,'Tipo de Cambio Observado'!$C$7:$D$258,2,0)</f>
        <v>956.62</v>
      </c>
      <c r="BA164" s="54">
        <f t="shared" si="132"/>
        <v>217.83137115593422</v>
      </c>
      <c r="BB164" s="55">
        <f t="shared" si="133"/>
        <v>173.70724590695411</v>
      </c>
      <c r="BC164" s="55">
        <f t="shared" si="134"/>
        <v>178.62473877997812</v>
      </c>
      <c r="BD164" s="55">
        <f t="shared" si="135"/>
        <v>169.35687263556113</v>
      </c>
      <c r="BE164" s="55">
        <f t="shared" si="136"/>
        <v>159.68756473157538</v>
      </c>
      <c r="BF164" s="55">
        <f t="shared" si="137"/>
        <v>83.688080028926109</v>
      </c>
      <c r="BG164" s="56">
        <f t="shared" si="138"/>
        <v>190.81279517510816</v>
      </c>
      <c r="BH164" s="55">
        <f t="shared" si="124"/>
        <v>186.40976868731221</v>
      </c>
      <c r="BI164" s="55">
        <f t="shared" si="125"/>
        <v>178.55200468605679</v>
      </c>
      <c r="BJ164" s="55">
        <f t="shared" si="126"/>
        <v>208.12718029861617</v>
      </c>
      <c r="BK164" s="55">
        <f t="shared" si="127"/>
        <v>192.2571173842905</v>
      </c>
      <c r="BL164" s="55">
        <f t="shared" si="128"/>
        <v>209.14186185005732</v>
      </c>
      <c r="BM164" s="55">
        <f t="shared" si="129"/>
        <v>191.25214032153303</v>
      </c>
      <c r="BN164" s="55">
        <f t="shared" si="130"/>
        <v>207.31033899561649</v>
      </c>
      <c r="BO164" s="55">
        <f t="shared" si="131"/>
        <v>184.76580904520398</v>
      </c>
      <c r="BP164" s="72">
        <f t="shared" si="148"/>
        <v>214.59910311970324</v>
      </c>
      <c r="BQ164" s="260">
        <f t="shared" si="149"/>
        <v>171.67828389258122</v>
      </c>
      <c r="BR164" s="260">
        <f t="shared" si="150"/>
        <v>176.16180714498955</v>
      </c>
      <c r="BS164" s="260">
        <f t="shared" si="151"/>
        <v>167.45551352108728</v>
      </c>
      <c r="BT164" s="260">
        <f t="shared" si="139"/>
        <v>147.64071896221924</v>
      </c>
      <c r="BU164" s="260">
        <f t="shared" si="140"/>
        <v>183.95423123418269</v>
      </c>
      <c r="BV164" s="260">
        <f t="shared" si="141"/>
        <v>174.28281066775503</v>
      </c>
      <c r="BW164" s="260">
        <f t="shared" si="142"/>
        <v>205.15736031982124</v>
      </c>
      <c r="BX164" s="260">
        <f t="shared" si="143"/>
        <v>188.41804498391136</v>
      </c>
      <c r="BY164" s="260">
        <f t="shared" si="144"/>
        <v>206.13233020050131</v>
      </c>
      <c r="BZ164" s="260">
        <f t="shared" si="145"/>
        <v>187.2715786498762</v>
      </c>
      <c r="CA164" s="260">
        <f t="shared" si="146"/>
        <v>204.33845831088374</v>
      </c>
      <c r="CB164" s="260">
        <f t="shared" si="147"/>
        <v>180.50778954479156</v>
      </c>
    </row>
    <row r="165" spans="43:80" x14ac:dyDescent="0.2">
      <c r="AQ165" s="248">
        <f t="shared" si="121"/>
        <v>2025</v>
      </c>
      <c r="AR165" s="60">
        <f t="shared" si="122"/>
        <v>159</v>
      </c>
      <c r="AS165" s="61">
        <v>45717</v>
      </c>
      <c r="AT165" s="180"/>
      <c r="AU165" s="50"/>
      <c r="AV165" s="50"/>
      <c r="AW165" s="50"/>
      <c r="AX165" s="50"/>
      <c r="AY165" s="50"/>
      <c r="AZ165" s="51"/>
      <c r="BA165" s="54">
        <f t="shared" si="132"/>
        <v>0</v>
      </c>
      <c r="BB165" s="55">
        <f t="shared" si="133"/>
        <v>0</v>
      </c>
      <c r="BC165" s="55">
        <f t="shared" si="134"/>
        <v>0</v>
      </c>
      <c r="BD165" s="55">
        <f t="shared" si="135"/>
        <v>0</v>
      </c>
      <c r="BE165" s="55">
        <f t="shared" si="136"/>
        <v>0</v>
      </c>
      <c r="BF165" s="55">
        <f t="shared" si="137"/>
        <v>0</v>
      </c>
      <c r="BG165" s="56">
        <f t="shared" si="138"/>
        <v>0</v>
      </c>
      <c r="BH165" s="55">
        <f t="shared" si="124"/>
        <v>0</v>
      </c>
      <c r="BI165" s="55">
        <f t="shared" si="125"/>
        <v>0</v>
      </c>
      <c r="BJ165" s="55">
        <f t="shared" si="126"/>
        <v>0</v>
      </c>
      <c r="BK165" s="55">
        <f t="shared" si="127"/>
        <v>0</v>
      </c>
      <c r="BL165" s="55">
        <f t="shared" si="128"/>
        <v>0</v>
      </c>
      <c r="BM165" s="55">
        <f t="shared" si="129"/>
        <v>0</v>
      </c>
      <c r="BN165" s="55">
        <f t="shared" si="130"/>
        <v>0</v>
      </c>
      <c r="BO165" s="55">
        <f t="shared" si="131"/>
        <v>0</v>
      </c>
      <c r="BP165" s="72"/>
      <c r="BQ165" s="260"/>
      <c r="BR165" s="260"/>
      <c r="BS165" s="260"/>
      <c r="BT165" s="260"/>
      <c r="BU165" s="260">
        <f t="shared" si="140"/>
        <v>154.00728343889833</v>
      </c>
      <c r="BV165" s="260">
        <f t="shared" si="141"/>
        <v>146.05773746276279</v>
      </c>
      <c r="BW165" s="260">
        <f t="shared" si="142"/>
        <v>171.36797337834241</v>
      </c>
      <c r="BX165" s="260">
        <f t="shared" si="143"/>
        <v>157.55230615481446</v>
      </c>
      <c r="BY165" s="260">
        <f t="shared" si="144"/>
        <v>172.20503001721281</v>
      </c>
      <c r="BZ165" s="260">
        <f t="shared" si="145"/>
        <v>156.65335309870829</v>
      </c>
      <c r="CA165" s="260">
        <f t="shared" si="146"/>
        <v>170.73278289631824</v>
      </c>
      <c r="CB165" s="260">
        <f t="shared" si="147"/>
        <v>151.10369003399492</v>
      </c>
    </row>
    <row r="166" spans="43:80" x14ac:dyDescent="0.2">
      <c r="AQ166" s="248">
        <f t="shared" si="121"/>
        <v>2025</v>
      </c>
      <c r="AR166" s="60">
        <f t="shared" si="122"/>
        <v>160</v>
      </c>
      <c r="AS166" s="61">
        <v>45748</v>
      </c>
      <c r="AT166" s="180"/>
      <c r="AU166" s="50"/>
      <c r="AV166" s="50"/>
      <c r="AW166" s="50"/>
      <c r="AX166" s="50"/>
      <c r="AY166" s="50"/>
      <c r="AZ166" s="51"/>
      <c r="BA166" s="54">
        <f t="shared" si="132"/>
        <v>0</v>
      </c>
      <c r="BB166" s="55">
        <f t="shared" si="133"/>
        <v>0</v>
      </c>
      <c r="BC166" s="55">
        <f t="shared" si="134"/>
        <v>0</v>
      </c>
      <c r="BD166" s="55">
        <f t="shared" si="135"/>
        <v>0</v>
      </c>
      <c r="BE166" s="55">
        <f t="shared" si="136"/>
        <v>0</v>
      </c>
      <c r="BF166" s="55">
        <f t="shared" si="137"/>
        <v>0</v>
      </c>
      <c r="BG166" s="56">
        <f t="shared" si="138"/>
        <v>0</v>
      </c>
      <c r="BH166" s="55">
        <f t="shared" si="124"/>
        <v>0</v>
      </c>
      <c r="BI166" s="55">
        <f t="shared" si="125"/>
        <v>0</v>
      </c>
      <c r="BJ166" s="55">
        <f t="shared" si="126"/>
        <v>0</v>
      </c>
      <c r="BK166" s="55">
        <f t="shared" si="127"/>
        <v>0</v>
      </c>
      <c r="BL166" s="55">
        <f t="shared" si="128"/>
        <v>0</v>
      </c>
      <c r="BM166" s="55">
        <f t="shared" si="129"/>
        <v>0</v>
      </c>
      <c r="BN166" s="55">
        <f t="shared" si="130"/>
        <v>0</v>
      </c>
      <c r="BO166" s="55">
        <f t="shared" si="131"/>
        <v>0</v>
      </c>
      <c r="BP166" s="72"/>
      <c r="BQ166" s="260"/>
      <c r="BR166" s="260"/>
      <c r="BS166" s="260"/>
      <c r="BT166" s="260"/>
      <c r="BU166" s="260">
        <f t="shared" si="140"/>
        <v>123.39371945082537</v>
      </c>
      <c r="BV166" s="260">
        <f t="shared" si="141"/>
        <v>117.32930324128715</v>
      </c>
      <c r="BW166" s="260">
        <f t="shared" si="142"/>
        <v>137.48092847103439</v>
      </c>
      <c r="BX166" s="260">
        <f t="shared" si="143"/>
        <v>126.53780951559509</v>
      </c>
      <c r="BY166" s="260">
        <f t="shared" si="144"/>
        <v>138.15851750631296</v>
      </c>
      <c r="BZ166" s="260">
        <f t="shared" si="145"/>
        <v>125.83878240214968</v>
      </c>
      <c r="CA166" s="260">
        <f t="shared" si="146"/>
        <v>136.97065008532806</v>
      </c>
      <c r="CB166" s="260">
        <f t="shared" si="147"/>
        <v>121.43042687669099</v>
      </c>
    </row>
    <row r="167" spans="43:80" x14ac:dyDescent="0.2">
      <c r="AQ167" s="248">
        <f t="shared" si="121"/>
        <v>2025</v>
      </c>
      <c r="AR167" s="60">
        <f t="shared" si="122"/>
        <v>161</v>
      </c>
      <c r="AS167" s="61">
        <v>45778</v>
      </c>
      <c r="AT167" s="180"/>
      <c r="AU167" s="50"/>
      <c r="AV167" s="50"/>
      <c r="AW167" s="50"/>
      <c r="AX167" s="50"/>
      <c r="AY167" s="50"/>
      <c r="AZ167" s="51"/>
      <c r="BA167" s="54">
        <f t="shared" si="132"/>
        <v>0</v>
      </c>
      <c r="BB167" s="55">
        <f t="shared" si="133"/>
        <v>0</v>
      </c>
      <c r="BC167" s="55">
        <f t="shared" si="134"/>
        <v>0</v>
      </c>
      <c r="BD167" s="55">
        <f t="shared" si="135"/>
        <v>0</v>
      </c>
      <c r="BE167" s="55">
        <f t="shared" si="136"/>
        <v>0</v>
      </c>
      <c r="BF167" s="55">
        <f t="shared" si="137"/>
        <v>0</v>
      </c>
      <c r="BG167" s="56">
        <f t="shared" si="138"/>
        <v>0</v>
      </c>
      <c r="BH167" s="55">
        <f t="shared" si="124"/>
        <v>0</v>
      </c>
      <c r="BI167" s="55">
        <f t="shared" si="125"/>
        <v>0</v>
      </c>
      <c r="BJ167" s="55">
        <f t="shared" si="126"/>
        <v>0</v>
      </c>
      <c r="BK167" s="55">
        <f t="shared" si="127"/>
        <v>0</v>
      </c>
      <c r="BL167" s="55">
        <f t="shared" si="128"/>
        <v>0</v>
      </c>
      <c r="BM167" s="55">
        <f t="shared" si="129"/>
        <v>0</v>
      </c>
      <c r="BN167" s="55">
        <f t="shared" si="130"/>
        <v>0</v>
      </c>
      <c r="BO167" s="55">
        <f t="shared" si="131"/>
        <v>0</v>
      </c>
      <c r="BP167" s="72"/>
      <c r="BQ167" s="260"/>
      <c r="BR167" s="260"/>
      <c r="BS167" s="260"/>
      <c r="BT167" s="260"/>
      <c r="BU167" s="260">
        <f t="shared" si="140"/>
        <v>92.85794150902673</v>
      </c>
      <c r="BV167" s="260">
        <f t="shared" si="141"/>
        <v>88.503276872782394</v>
      </c>
      <c r="BW167" s="260">
        <f t="shared" si="142"/>
        <v>103.51059441284934</v>
      </c>
      <c r="BX167" s="260">
        <f t="shared" si="143"/>
        <v>95.35936976462169</v>
      </c>
      <c r="BY167" s="260">
        <f t="shared" si="144"/>
        <v>104.03178409227621</v>
      </c>
      <c r="BZ167" s="260">
        <f t="shared" si="145"/>
        <v>94.856618796137411</v>
      </c>
      <c r="CA167" s="260">
        <f t="shared" si="146"/>
        <v>103.13234317015764</v>
      </c>
      <c r="CB167" s="260">
        <f t="shared" si="147"/>
        <v>91.569397774309209</v>
      </c>
    </row>
    <row r="168" spans="43:80" x14ac:dyDescent="0.2">
      <c r="AQ168" s="248">
        <f t="shared" si="121"/>
        <v>2025</v>
      </c>
      <c r="AR168" s="60">
        <f t="shared" si="122"/>
        <v>162</v>
      </c>
      <c r="AS168" s="61">
        <v>45809</v>
      </c>
      <c r="AT168" s="180"/>
      <c r="AU168" s="50"/>
      <c r="AV168" s="50"/>
      <c r="AW168" s="50"/>
      <c r="AX168" s="50"/>
      <c r="AY168" s="50"/>
      <c r="AZ168" s="51"/>
      <c r="BA168" s="54">
        <f t="shared" si="132"/>
        <v>0</v>
      </c>
      <c r="BB168" s="55">
        <f t="shared" si="133"/>
        <v>0</v>
      </c>
      <c r="BC168" s="55">
        <f t="shared" si="134"/>
        <v>0</v>
      </c>
      <c r="BD168" s="55">
        <f t="shared" si="135"/>
        <v>0</v>
      </c>
      <c r="BE168" s="55">
        <f t="shared" si="136"/>
        <v>0</v>
      </c>
      <c r="BF168" s="55">
        <f t="shared" si="137"/>
        <v>0</v>
      </c>
      <c r="BG168" s="56">
        <f t="shared" si="138"/>
        <v>0</v>
      </c>
      <c r="BH168" s="55">
        <f t="shared" si="124"/>
        <v>0</v>
      </c>
      <c r="BI168" s="55">
        <f t="shared" si="125"/>
        <v>0</v>
      </c>
      <c r="BJ168" s="55">
        <f t="shared" si="126"/>
        <v>0</v>
      </c>
      <c r="BK168" s="55">
        <f t="shared" si="127"/>
        <v>0</v>
      </c>
      <c r="BL168" s="55">
        <f t="shared" si="128"/>
        <v>0</v>
      </c>
      <c r="BM168" s="55">
        <f t="shared" si="129"/>
        <v>0</v>
      </c>
      <c r="BN168" s="55">
        <f t="shared" si="130"/>
        <v>0</v>
      </c>
      <c r="BO168" s="55">
        <f t="shared" si="131"/>
        <v>0</v>
      </c>
      <c r="BP168" s="72"/>
      <c r="BQ168" s="260"/>
      <c r="BR168" s="260"/>
      <c r="BS168" s="260"/>
      <c r="BT168" s="260"/>
      <c r="BU168" s="260">
        <f t="shared" si="140"/>
        <v>62.272593055870438</v>
      </c>
      <c r="BV168" s="260">
        <f t="shared" si="141"/>
        <v>59.538720189655884</v>
      </c>
      <c r="BW168" s="260">
        <f t="shared" si="142"/>
        <v>69.359019361171818</v>
      </c>
      <c r="BX168" s="260">
        <f t="shared" si="143"/>
        <v>64.013149512514744</v>
      </c>
      <c r="BY168" s="260">
        <f t="shared" si="144"/>
        <v>69.713896119476047</v>
      </c>
      <c r="BZ168" s="260">
        <f t="shared" si="145"/>
        <v>63.6976913010987</v>
      </c>
      <c r="CA168" s="260">
        <f t="shared" si="146"/>
        <v>69.112540662326964</v>
      </c>
      <c r="CB168" s="260">
        <f t="shared" si="147"/>
        <v>61.539131654048276</v>
      </c>
    </row>
    <row r="169" spans="43:80" x14ac:dyDescent="0.2">
      <c r="AQ169" s="248">
        <f t="shared" si="121"/>
        <v>2025</v>
      </c>
      <c r="AR169" s="60">
        <f t="shared" si="122"/>
        <v>163</v>
      </c>
      <c r="AS169" s="61">
        <v>45839</v>
      </c>
      <c r="AT169" s="180"/>
      <c r="AU169" s="50"/>
      <c r="AV169" s="50"/>
      <c r="AW169" s="50"/>
      <c r="AX169" s="50"/>
      <c r="AY169" s="50"/>
      <c r="AZ169" s="51"/>
      <c r="BA169" s="54">
        <f t="shared" si="132"/>
        <v>0</v>
      </c>
      <c r="BB169" s="55">
        <f t="shared" si="133"/>
        <v>0</v>
      </c>
      <c r="BC169" s="55">
        <f t="shared" si="134"/>
        <v>0</v>
      </c>
      <c r="BD169" s="55">
        <f t="shared" si="135"/>
        <v>0</v>
      </c>
      <c r="BE169" s="55">
        <f t="shared" si="136"/>
        <v>0</v>
      </c>
      <c r="BF169" s="55">
        <f t="shared" si="137"/>
        <v>0</v>
      </c>
      <c r="BG169" s="56">
        <f t="shared" si="138"/>
        <v>0</v>
      </c>
      <c r="BH169" s="55">
        <f t="shared" si="124"/>
        <v>0</v>
      </c>
      <c r="BI169" s="55">
        <f t="shared" si="125"/>
        <v>0</v>
      </c>
      <c r="BJ169" s="55">
        <f t="shared" si="126"/>
        <v>0</v>
      </c>
      <c r="BK169" s="55">
        <f t="shared" si="127"/>
        <v>0</v>
      </c>
      <c r="BL169" s="55">
        <f t="shared" si="128"/>
        <v>0</v>
      </c>
      <c r="BM169" s="55">
        <f t="shared" si="129"/>
        <v>0</v>
      </c>
      <c r="BN169" s="55">
        <f t="shared" si="130"/>
        <v>0</v>
      </c>
      <c r="BO169" s="55">
        <f t="shared" si="131"/>
        <v>0</v>
      </c>
      <c r="BP169" s="72"/>
      <c r="BQ169" s="260"/>
      <c r="BR169" s="260"/>
      <c r="BS169" s="260"/>
      <c r="BT169" s="260"/>
      <c r="BU169" s="260">
        <f t="shared" si="140"/>
        <v>31.0682947812187</v>
      </c>
      <c r="BV169" s="260">
        <f t="shared" si="141"/>
        <v>29.758667447676132</v>
      </c>
      <c r="BW169" s="260">
        <f t="shared" si="142"/>
        <v>34.687863383102695</v>
      </c>
      <c r="BX169" s="260">
        <f t="shared" si="143"/>
        <v>32.042852897381749</v>
      </c>
      <c r="BY169" s="260">
        <f t="shared" si="144"/>
        <v>34.856976975009552</v>
      </c>
      <c r="BZ169" s="260">
        <f t="shared" si="145"/>
        <v>31.875356720255507</v>
      </c>
      <c r="CA169" s="260">
        <f t="shared" si="146"/>
        <v>34.551723165936082</v>
      </c>
      <c r="CB169" s="260">
        <f t="shared" si="147"/>
        <v>30.794301507533998</v>
      </c>
    </row>
    <row r="170" spans="43:80" x14ac:dyDescent="0.2">
      <c r="AQ170" s="248">
        <f t="shared" si="121"/>
        <v>2025</v>
      </c>
      <c r="AR170" s="60">
        <f t="shared" si="122"/>
        <v>164</v>
      </c>
      <c r="AS170" s="61">
        <v>45870</v>
      </c>
      <c r="AT170" s="180"/>
      <c r="AU170" s="50"/>
      <c r="AV170" s="50"/>
      <c r="AW170" s="50"/>
      <c r="AX170" s="50"/>
      <c r="AY170" s="50"/>
      <c r="AZ170" s="51"/>
      <c r="BA170" s="54">
        <f t="shared" si="132"/>
        <v>0</v>
      </c>
      <c r="BB170" s="55">
        <f t="shared" si="133"/>
        <v>0</v>
      </c>
      <c r="BC170" s="55">
        <f t="shared" si="134"/>
        <v>0</v>
      </c>
      <c r="BD170" s="55">
        <f t="shared" si="135"/>
        <v>0</v>
      </c>
      <c r="BE170" s="55">
        <f t="shared" si="136"/>
        <v>0</v>
      </c>
      <c r="BF170" s="55">
        <f t="shared" si="137"/>
        <v>0</v>
      </c>
      <c r="BG170" s="56">
        <f t="shared" si="138"/>
        <v>0</v>
      </c>
      <c r="BH170" s="55">
        <f t="shared" si="124"/>
        <v>0</v>
      </c>
      <c r="BI170" s="55">
        <f t="shared" si="125"/>
        <v>0</v>
      </c>
      <c r="BJ170" s="55">
        <f t="shared" si="126"/>
        <v>0</v>
      </c>
      <c r="BK170" s="55">
        <f t="shared" si="127"/>
        <v>0</v>
      </c>
      <c r="BL170" s="55">
        <f t="shared" si="128"/>
        <v>0</v>
      </c>
      <c r="BM170" s="55">
        <f t="shared" si="129"/>
        <v>0</v>
      </c>
      <c r="BN170" s="55">
        <f t="shared" si="130"/>
        <v>0</v>
      </c>
      <c r="BO170" s="55">
        <f t="shared" si="131"/>
        <v>0</v>
      </c>
      <c r="BP170" s="72">
        <f t="shared" ref="BP170:BP201" si="152">+AVERAGE(BA165:BA170)</f>
        <v>0</v>
      </c>
      <c r="BQ170" s="260">
        <f t="shared" ref="BQ170:BQ201" si="153">+AVERAGE(BB165:BB170)</f>
        <v>0</v>
      </c>
      <c r="BR170" s="260">
        <f t="shared" ref="BR170:BR201" si="154">+AVERAGE(BC165:BC170)</f>
        <v>0</v>
      </c>
      <c r="BS170" s="260">
        <f t="shared" ref="BS170:BS201" si="155">+AVERAGE(BD165:BD170)</f>
        <v>0</v>
      </c>
      <c r="BT170" s="260">
        <f t="shared" ref="BT170:BT205" si="156">+AVERAGE(BF165:BF170)</f>
        <v>0</v>
      </c>
      <c r="BU170" s="260">
        <f t="shared" si="140"/>
        <v>0</v>
      </c>
      <c r="BV170" s="260">
        <f t="shared" si="141"/>
        <v>0</v>
      </c>
      <c r="BW170" s="260">
        <f t="shared" si="142"/>
        <v>0</v>
      </c>
      <c r="BX170" s="260">
        <f t="shared" si="143"/>
        <v>0</v>
      </c>
      <c r="BY170" s="260">
        <f t="shared" si="144"/>
        <v>0</v>
      </c>
      <c r="BZ170" s="260">
        <f t="shared" si="145"/>
        <v>0</v>
      </c>
      <c r="CA170" s="260">
        <f t="shared" si="146"/>
        <v>0</v>
      </c>
      <c r="CB170" s="260">
        <f t="shared" si="147"/>
        <v>0</v>
      </c>
    </row>
    <row r="171" spans="43:80" x14ac:dyDescent="0.2">
      <c r="AQ171" s="248">
        <f t="shared" si="121"/>
        <v>2025</v>
      </c>
      <c r="AR171" s="60">
        <f t="shared" si="122"/>
        <v>165</v>
      </c>
      <c r="AS171" s="61">
        <v>45901</v>
      </c>
      <c r="AT171" s="180"/>
      <c r="AU171" s="50"/>
      <c r="AV171" s="50"/>
      <c r="AW171" s="50"/>
      <c r="AX171" s="50"/>
      <c r="AY171" s="50"/>
      <c r="AZ171" s="51"/>
      <c r="BA171" s="54">
        <f t="shared" si="132"/>
        <v>0</v>
      </c>
      <c r="BB171" s="55">
        <f t="shared" si="133"/>
        <v>0</v>
      </c>
      <c r="BC171" s="55">
        <f t="shared" si="134"/>
        <v>0</v>
      </c>
      <c r="BD171" s="55">
        <f t="shared" si="135"/>
        <v>0</v>
      </c>
      <c r="BE171" s="55">
        <f t="shared" si="136"/>
        <v>0</v>
      </c>
      <c r="BF171" s="55">
        <f t="shared" si="137"/>
        <v>0</v>
      </c>
      <c r="BG171" s="56">
        <f t="shared" si="138"/>
        <v>0</v>
      </c>
      <c r="BH171" s="55">
        <f t="shared" si="124"/>
        <v>0</v>
      </c>
      <c r="BI171" s="55">
        <f t="shared" si="125"/>
        <v>0</v>
      </c>
      <c r="BJ171" s="55">
        <f t="shared" si="126"/>
        <v>0</v>
      </c>
      <c r="BK171" s="55">
        <f t="shared" si="127"/>
        <v>0</v>
      </c>
      <c r="BL171" s="55">
        <f t="shared" si="128"/>
        <v>0</v>
      </c>
      <c r="BM171" s="55">
        <f t="shared" si="129"/>
        <v>0</v>
      </c>
      <c r="BN171" s="55">
        <f t="shared" si="130"/>
        <v>0</v>
      </c>
      <c r="BO171" s="55">
        <f t="shared" si="131"/>
        <v>0</v>
      </c>
      <c r="BP171" s="72">
        <f t="shared" si="152"/>
        <v>0</v>
      </c>
      <c r="BQ171" s="260">
        <f t="shared" si="153"/>
        <v>0</v>
      </c>
      <c r="BR171" s="260">
        <f t="shared" si="154"/>
        <v>0</v>
      </c>
      <c r="BS171" s="260">
        <f t="shared" si="155"/>
        <v>0</v>
      </c>
      <c r="BT171" s="260">
        <f t="shared" si="156"/>
        <v>0</v>
      </c>
      <c r="BU171" s="260">
        <f t="shared" si="140"/>
        <v>0</v>
      </c>
      <c r="BV171" s="260">
        <f t="shared" si="141"/>
        <v>0</v>
      </c>
      <c r="BW171" s="260">
        <f t="shared" si="142"/>
        <v>0</v>
      </c>
      <c r="BX171" s="260">
        <f t="shared" si="143"/>
        <v>0</v>
      </c>
      <c r="BY171" s="260">
        <f t="shared" si="144"/>
        <v>0</v>
      </c>
      <c r="BZ171" s="260">
        <f t="shared" si="145"/>
        <v>0</v>
      </c>
      <c r="CA171" s="260">
        <f t="shared" si="146"/>
        <v>0</v>
      </c>
      <c r="CB171" s="260">
        <f t="shared" si="147"/>
        <v>0</v>
      </c>
    </row>
    <row r="172" spans="43:80" x14ac:dyDescent="0.2">
      <c r="AQ172" s="248">
        <f t="shared" si="121"/>
        <v>2025</v>
      </c>
      <c r="AR172" s="60">
        <f t="shared" si="122"/>
        <v>166</v>
      </c>
      <c r="AS172" s="61">
        <v>45931</v>
      </c>
      <c r="AT172" s="180"/>
      <c r="AU172" s="50"/>
      <c r="AV172" s="50"/>
      <c r="AW172" s="50"/>
      <c r="AX172" s="50"/>
      <c r="AY172" s="50"/>
      <c r="AZ172" s="51"/>
      <c r="BA172" s="54">
        <f t="shared" si="132"/>
        <v>0</v>
      </c>
      <c r="BB172" s="55">
        <f t="shared" si="133"/>
        <v>0</v>
      </c>
      <c r="BC172" s="55">
        <f t="shared" si="134"/>
        <v>0</v>
      </c>
      <c r="BD172" s="55">
        <f t="shared" si="135"/>
        <v>0</v>
      </c>
      <c r="BE172" s="55">
        <f t="shared" si="136"/>
        <v>0</v>
      </c>
      <c r="BF172" s="55">
        <f t="shared" si="137"/>
        <v>0</v>
      </c>
      <c r="BG172" s="56">
        <f t="shared" si="138"/>
        <v>0</v>
      </c>
      <c r="BH172" s="55">
        <f t="shared" si="124"/>
        <v>0</v>
      </c>
      <c r="BI172" s="55">
        <f t="shared" si="125"/>
        <v>0</v>
      </c>
      <c r="BJ172" s="55">
        <f t="shared" si="126"/>
        <v>0</v>
      </c>
      <c r="BK172" s="55">
        <f t="shared" si="127"/>
        <v>0</v>
      </c>
      <c r="BL172" s="55">
        <f t="shared" si="128"/>
        <v>0</v>
      </c>
      <c r="BM172" s="55">
        <f t="shared" si="129"/>
        <v>0</v>
      </c>
      <c r="BN172" s="55">
        <f t="shared" si="130"/>
        <v>0</v>
      </c>
      <c r="BO172" s="55">
        <f t="shared" si="131"/>
        <v>0</v>
      </c>
      <c r="BP172" s="72">
        <f t="shared" si="152"/>
        <v>0</v>
      </c>
      <c r="BQ172" s="260">
        <f t="shared" si="153"/>
        <v>0</v>
      </c>
      <c r="BR172" s="260">
        <f t="shared" si="154"/>
        <v>0</v>
      </c>
      <c r="BS172" s="260">
        <f t="shared" si="155"/>
        <v>0</v>
      </c>
      <c r="BT172" s="260">
        <f t="shared" si="156"/>
        <v>0</v>
      </c>
      <c r="BU172" s="260">
        <f t="shared" si="140"/>
        <v>0</v>
      </c>
      <c r="BV172" s="260">
        <f t="shared" si="141"/>
        <v>0</v>
      </c>
      <c r="BW172" s="260">
        <f t="shared" si="142"/>
        <v>0</v>
      </c>
      <c r="BX172" s="260">
        <f t="shared" si="143"/>
        <v>0</v>
      </c>
      <c r="BY172" s="260">
        <f t="shared" si="144"/>
        <v>0</v>
      </c>
      <c r="BZ172" s="260">
        <f t="shared" si="145"/>
        <v>0</v>
      </c>
      <c r="CA172" s="260">
        <f t="shared" si="146"/>
        <v>0</v>
      </c>
      <c r="CB172" s="260">
        <f t="shared" si="147"/>
        <v>0</v>
      </c>
    </row>
    <row r="173" spans="43:80" x14ac:dyDescent="0.2">
      <c r="AQ173" s="248">
        <f t="shared" si="121"/>
        <v>2025</v>
      </c>
      <c r="AR173" s="60">
        <f t="shared" si="122"/>
        <v>167</v>
      </c>
      <c r="AS173" s="61">
        <v>45962</v>
      </c>
      <c r="AT173" s="180"/>
      <c r="AU173" s="50"/>
      <c r="AV173" s="50"/>
      <c r="AW173" s="50"/>
      <c r="AX173" s="50"/>
      <c r="AY173" s="50"/>
      <c r="AZ173" s="51"/>
      <c r="BA173" s="54">
        <f t="shared" si="132"/>
        <v>0</v>
      </c>
      <c r="BB173" s="55">
        <f t="shared" si="133"/>
        <v>0</v>
      </c>
      <c r="BC173" s="55">
        <f t="shared" si="134"/>
        <v>0</v>
      </c>
      <c r="BD173" s="55">
        <f t="shared" si="135"/>
        <v>0</v>
      </c>
      <c r="BE173" s="55">
        <f t="shared" si="136"/>
        <v>0</v>
      </c>
      <c r="BF173" s="55">
        <f t="shared" si="137"/>
        <v>0</v>
      </c>
      <c r="BG173" s="56">
        <f t="shared" si="138"/>
        <v>0</v>
      </c>
      <c r="BH173" s="55">
        <f t="shared" si="124"/>
        <v>0</v>
      </c>
      <c r="BI173" s="55">
        <f t="shared" si="125"/>
        <v>0</v>
      </c>
      <c r="BJ173" s="55">
        <f t="shared" si="126"/>
        <v>0</v>
      </c>
      <c r="BK173" s="55">
        <f t="shared" si="127"/>
        <v>0</v>
      </c>
      <c r="BL173" s="55">
        <f t="shared" si="128"/>
        <v>0</v>
      </c>
      <c r="BM173" s="55">
        <f t="shared" si="129"/>
        <v>0</v>
      </c>
      <c r="BN173" s="55">
        <f t="shared" si="130"/>
        <v>0</v>
      </c>
      <c r="BO173" s="55">
        <f t="shared" si="131"/>
        <v>0</v>
      </c>
      <c r="BP173" s="72">
        <f t="shared" si="152"/>
        <v>0</v>
      </c>
      <c r="BQ173" s="260">
        <f t="shared" si="153"/>
        <v>0</v>
      </c>
      <c r="BR173" s="260">
        <f t="shared" si="154"/>
        <v>0</v>
      </c>
      <c r="BS173" s="260">
        <f t="shared" si="155"/>
        <v>0</v>
      </c>
      <c r="BT173" s="260">
        <f t="shared" si="156"/>
        <v>0</v>
      </c>
      <c r="BU173" s="260">
        <f t="shared" si="140"/>
        <v>0</v>
      </c>
      <c r="BV173" s="260">
        <f t="shared" si="141"/>
        <v>0</v>
      </c>
      <c r="BW173" s="260">
        <f t="shared" si="142"/>
        <v>0</v>
      </c>
      <c r="BX173" s="260">
        <f t="shared" si="143"/>
        <v>0</v>
      </c>
      <c r="BY173" s="260">
        <f t="shared" si="144"/>
        <v>0</v>
      </c>
      <c r="BZ173" s="260">
        <f t="shared" si="145"/>
        <v>0</v>
      </c>
      <c r="CA173" s="260">
        <f t="shared" si="146"/>
        <v>0</v>
      </c>
      <c r="CB173" s="260">
        <f t="shared" si="147"/>
        <v>0</v>
      </c>
    </row>
    <row r="174" spans="43:80" x14ac:dyDescent="0.2">
      <c r="AQ174" s="248">
        <f t="shared" si="121"/>
        <v>2025</v>
      </c>
      <c r="AR174" s="60">
        <f t="shared" si="122"/>
        <v>168</v>
      </c>
      <c r="AS174" s="61">
        <v>45992</v>
      </c>
      <c r="AT174" s="180"/>
      <c r="AU174" s="50"/>
      <c r="AV174" s="50"/>
      <c r="AW174" s="50"/>
      <c r="AX174" s="50"/>
      <c r="AY174" s="50"/>
      <c r="AZ174" s="51"/>
      <c r="BA174" s="54">
        <f t="shared" si="132"/>
        <v>0</v>
      </c>
      <c r="BB174" s="55">
        <f t="shared" si="133"/>
        <v>0</v>
      </c>
      <c r="BC174" s="55">
        <f t="shared" si="134"/>
        <v>0</v>
      </c>
      <c r="BD174" s="55">
        <f t="shared" si="135"/>
        <v>0</v>
      </c>
      <c r="BE174" s="55">
        <f t="shared" si="136"/>
        <v>0</v>
      </c>
      <c r="BF174" s="55">
        <f t="shared" si="137"/>
        <v>0</v>
      </c>
      <c r="BG174" s="56">
        <f t="shared" si="138"/>
        <v>0</v>
      </c>
      <c r="BH174" s="55">
        <f t="shared" si="124"/>
        <v>0</v>
      </c>
      <c r="BI174" s="55">
        <f t="shared" si="125"/>
        <v>0</v>
      </c>
      <c r="BJ174" s="55">
        <f t="shared" si="126"/>
        <v>0</v>
      </c>
      <c r="BK174" s="55">
        <f t="shared" si="127"/>
        <v>0</v>
      </c>
      <c r="BL174" s="55">
        <f t="shared" si="128"/>
        <v>0</v>
      </c>
      <c r="BM174" s="55">
        <f t="shared" si="129"/>
        <v>0</v>
      </c>
      <c r="BN174" s="55">
        <f t="shared" si="130"/>
        <v>0</v>
      </c>
      <c r="BO174" s="55">
        <f t="shared" si="131"/>
        <v>0</v>
      </c>
      <c r="BP174" s="72">
        <f t="shared" si="152"/>
        <v>0</v>
      </c>
      <c r="BQ174" s="260">
        <f t="shared" si="153"/>
        <v>0</v>
      </c>
      <c r="BR174" s="260">
        <f t="shared" si="154"/>
        <v>0</v>
      </c>
      <c r="BS174" s="260">
        <f t="shared" si="155"/>
        <v>0</v>
      </c>
      <c r="BT174" s="260">
        <f t="shared" si="156"/>
        <v>0</v>
      </c>
      <c r="BU174" s="260">
        <f t="shared" si="140"/>
        <v>0</v>
      </c>
      <c r="BV174" s="260">
        <f t="shared" si="141"/>
        <v>0</v>
      </c>
      <c r="BW174" s="260">
        <f t="shared" si="142"/>
        <v>0</v>
      </c>
      <c r="BX174" s="260">
        <f t="shared" si="143"/>
        <v>0</v>
      </c>
      <c r="BY174" s="260">
        <f t="shared" si="144"/>
        <v>0</v>
      </c>
      <c r="BZ174" s="260">
        <f t="shared" si="145"/>
        <v>0</v>
      </c>
      <c r="CA174" s="260">
        <f t="shared" si="146"/>
        <v>0</v>
      </c>
      <c r="CB174" s="260">
        <f t="shared" si="147"/>
        <v>0</v>
      </c>
    </row>
    <row r="175" spans="43:80" x14ac:dyDescent="0.2">
      <c r="AQ175" s="248">
        <f t="shared" si="121"/>
        <v>2026</v>
      </c>
      <c r="AR175" s="60">
        <f t="shared" si="122"/>
        <v>169</v>
      </c>
      <c r="AS175" s="61">
        <v>46023</v>
      </c>
      <c r="AT175" s="180"/>
      <c r="AU175" s="50"/>
      <c r="AV175" s="50"/>
      <c r="AW175" s="50"/>
      <c r="AX175" s="50"/>
      <c r="AY175" s="50"/>
      <c r="AZ175" s="51"/>
      <c r="BA175" s="54">
        <f t="shared" si="132"/>
        <v>0</v>
      </c>
      <c r="BB175" s="55">
        <f t="shared" si="133"/>
        <v>0</v>
      </c>
      <c r="BC175" s="55">
        <f t="shared" si="134"/>
        <v>0</v>
      </c>
      <c r="BD175" s="55">
        <f t="shared" si="135"/>
        <v>0</v>
      </c>
      <c r="BE175" s="55">
        <f t="shared" si="136"/>
        <v>0</v>
      </c>
      <c r="BF175" s="55">
        <f t="shared" si="137"/>
        <v>0</v>
      </c>
      <c r="BG175" s="56">
        <f t="shared" si="138"/>
        <v>0</v>
      </c>
      <c r="BH175" s="55">
        <f t="shared" si="124"/>
        <v>0</v>
      </c>
      <c r="BI175" s="55">
        <f t="shared" si="125"/>
        <v>0</v>
      </c>
      <c r="BJ175" s="55">
        <f t="shared" si="126"/>
        <v>0</v>
      </c>
      <c r="BK175" s="55">
        <f t="shared" si="127"/>
        <v>0</v>
      </c>
      <c r="BL175" s="55">
        <f t="shared" si="128"/>
        <v>0</v>
      </c>
      <c r="BM175" s="55">
        <f t="shared" si="129"/>
        <v>0</v>
      </c>
      <c r="BN175" s="55">
        <f t="shared" si="130"/>
        <v>0</v>
      </c>
      <c r="BO175" s="55">
        <f t="shared" si="131"/>
        <v>0</v>
      </c>
      <c r="BP175" s="72">
        <f t="shared" si="152"/>
        <v>0</v>
      </c>
      <c r="BQ175" s="260">
        <f t="shared" si="153"/>
        <v>0</v>
      </c>
      <c r="BR175" s="260">
        <f t="shared" si="154"/>
        <v>0</v>
      </c>
      <c r="BS175" s="260">
        <f t="shared" si="155"/>
        <v>0</v>
      </c>
      <c r="BT175" s="260">
        <f t="shared" si="156"/>
        <v>0</v>
      </c>
      <c r="BU175" s="260">
        <f t="shared" si="140"/>
        <v>0</v>
      </c>
      <c r="BV175" s="260">
        <f t="shared" si="141"/>
        <v>0</v>
      </c>
      <c r="BW175" s="260">
        <f t="shared" si="142"/>
        <v>0</v>
      </c>
      <c r="BX175" s="260">
        <f t="shared" si="143"/>
        <v>0</v>
      </c>
      <c r="BY175" s="260">
        <f t="shared" si="144"/>
        <v>0</v>
      </c>
      <c r="BZ175" s="260">
        <f t="shared" si="145"/>
        <v>0</v>
      </c>
      <c r="CA175" s="260">
        <f t="shared" si="146"/>
        <v>0</v>
      </c>
      <c r="CB175" s="260">
        <f t="shared" si="147"/>
        <v>0</v>
      </c>
    </row>
    <row r="176" spans="43:80" x14ac:dyDescent="0.2">
      <c r="AQ176" s="248">
        <f t="shared" si="121"/>
        <v>2026</v>
      </c>
      <c r="AR176" s="60">
        <f t="shared" si="122"/>
        <v>170</v>
      </c>
      <c r="AS176" s="61">
        <v>46054</v>
      </c>
      <c r="AT176" s="180"/>
      <c r="AU176" s="50"/>
      <c r="AV176" s="50"/>
      <c r="AW176" s="50"/>
      <c r="AX176" s="50"/>
      <c r="AY176" s="50"/>
      <c r="AZ176" s="51"/>
      <c r="BA176" s="54">
        <f t="shared" si="132"/>
        <v>0</v>
      </c>
      <c r="BB176" s="55">
        <f t="shared" si="133"/>
        <v>0</v>
      </c>
      <c r="BC176" s="55">
        <f t="shared" si="134"/>
        <v>0</v>
      </c>
      <c r="BD176" s="55">
        <f t="shared" si="135"/>
        <v>0</v>
      </c>
      <c r="BE176" s="55">
        <f t="shared" si="136"/>
        <v>0</v>
      </c>
      <c r="BF176" s="55">
        <f t="shared" si="137"/>
        <v>0</v>
      </c>
      <c r="BG176" s="56">
        <f t="shared" si="138"/>
        <v>0</v>
      </c>
      <c r="BH176" s="55">
        <f t="shared" si="124"/>
        <v>0</v>
      </c>
      <c r="BI176" s="55">
        <f t="shared" si="125"/>
        <v>0</v>
      </c>
      <c r="BJ176" s="55">
        <f t="shared" si="126"/>
        <v>0</v>
      </c>
      <c r="BK176" s="55">
        <f t="shared" si="127"/>
        <v>0</v>
      </c>
      <c r="BL176" s="55">
        <f t="shared" si="128"/>
        <v>0</v>
      </c>
      <c r="BM176" s="55">
        <f t="shared" si="129"/>
        <v>0</v>
      </c>
      <c r="BN176" s="55">
        <f t="shared" si="130"/>
        <v>0</v>
      </c>
      <c r="BO176" s="55">
        <f t="shared" si="131"/>
        <v>0</v>
      </c>
      <c r="BP176" s="72">
        <f t="shared" si="152"/>
        <v>0</v>
      </c>
      <c r="BQ176" s="260">
        <f t="shared" si="153"/>
        <v>0</v>
      </c>
      <c r="BR176" s="260">
        <f t="shared" si="154"/>
        <v>0</v>
      </c>
      <c r="BS176" s="260">
        <f t="shared" si="155"/>
        <v>0</v>
      </c>
      <c r="BT176" s="260">
        <f t="shared" si="156"/>
        <v>0</v>
      </c>
      <c r="BU176" s="260">
        <f t="shared" si="140"/>
        <v>0</v>
      </c>
      <c r="BV176" s="260">
        <f t="shared" si="141"/>
        <v>0</v>
      </c>
      <c r="BW176" s="260">
        <f t="shared" si="142"/>
        <v>0</v>
      </c>
      <c r="BX176" s="260">
        <f t="shared" si="143"/>
        <v>0</v>
      </c>
      <c r="BY176" s="260">
        <f t="shared" si="144"/>
        <v>0</v>
      </c>
      <c r="BZ176" s="260">
        <f t="shared" si="145"/>
        <v>0</v>
      </c>
      <c r="CA176" s="260">
        <f t="shared" si="146"/>
        <v>0</v>
      </c>
      <c r="CB176" s="260">
        <f t="shared" si="147"/>
        <v>0</v>
      </c>
    </row>
    <row r="177" spans="43:80" x14ac:dyDescent="0.2">
      <c r="AQ177" s="248">
        <f t="shared" si="121"/>
        <v>2026</v>
      </c>
      <c r="AR177" s="60">
        <f t="shared" si="122"/>
        <v>171</v>
      </c>
      <c r="AS177" s="61">
        <v>46082</v>
      </c>
      <c r="AT177" s="180"/>
      <c r="AU177" s="50"/>
      <c r="AV177" s="50"/>
      <c r="AW177" s="50"/>
      <c r="AX177" s="50"/>
      <c r="AY177" s="50"/>
      <c r="AZ177" s="51"/>
      <c r="BA177" s="54">
        <f t="shared" si="132"/>
        <v>0</v>
      </c>
      <c r="BB177" s="55">
        <f t="shared" si="133"/>
        <v>0</v>
      </c>
      <c r="BC177" s="55">
        <f t="shared" si="134"/>
        <v>0</v>
      </c>
      <c r="BD177" s="55">
        <f t="shared" si="135"/>
        <v>0</v>
      </c>
      <c r="BE177" s="55">
        <f t="shared" si="136"/>
        <v>0</v>
      </c>
      <c r="BF177" s="55">
        <f t="shared" si="137"/>
        <v>0</v>
      </c>
      <c r="BG177" s="56">
        <f t="shared" si="138"/>
        <v>0</v>
      </c>
      <c r="BH177" s="55">
        <f t="shared" si="124"/>
        <v>0</v>
      </c>
      <c r="BI177" s="55">
        <f t="shared" si="125"/>
        <v>0</v>
      </c>
      <c r="BJ177" s="55">
        <f t="shared" si="126"/>
        <v>0</v>
      </c>
      <c r="BK177" s="55">
        <f t="shared" si="127"/>
        <v>0</v>
      </c>
      <c r="BL177" s="55">
        <f t="shared" si="128"/>
        <v>0</v>
      </c>
      <c r="BM177" s="55">
        <f t="shared" si="129"/>
        <v>0</v>
      </c>
      <c r="BN177" s="55">
        <f t="shared" si="130"/>
        <v>0</v>
      </c>
      <c r="BO177" s="55">
        <f t="shared" si="131"/>
        <v>0</v>
      </c>
      <c r="BP177" s="72">
        <f t="shared" si="152"/>
        <v>0</v>
      </c>
      <c r="BQ177" s="260">
        <f t="shared" si="153"/>
        <v>0</v>
      </c>
      <c r="BR177" s="260">
        <f t="shared" si="154"/>
        <v>0</v>
      </c>
      <c r="BS177" s="260">
        <f t="shared" si="155"/>
        <v>0</v>
      </c>
      <c r="BT177" s="260">
        <f t="shared" si="156"/>
        <v>0</v>
      </c>
      <c r="BU177" s="260">
        <f t="shared" si="140"/>
        <v>0</v>
      </c>
      <c r="BV177" s="260">
        <f t="shared" si="141"/>
        <v>0</v>
      </c>
      <c r="BW177" s="260">
        <f t="shared" si="142"/>
        <v>0</v>
      </c>
      <c r="BX177" s="260">
        <f t="shared" si="143"/>
        <v>0</v>
      </c>
      <c r="BY177" s="260">
        <f t="shared" si="144"/>
        <v>0</v>
      </c>
      <c r="BZ177" s="260">
        <f t="shared" si="145"/>
        <v>0</v>
      </c>
      <c r="CA177" s="260">
        <f t="shared" si="146"/>
        <v>0</v>
      </c>
      <c r="CB177" s="260">
        <f t="shared" si="147"/>
        <v>0</v>
      </c>
    </row>
    <row r="178" spans="43:80" x14ac:dyDescent="0.2">
      <c r="AQ178" s="248">
        <f t="shared" si="121"/>
        <v>2026</v>
      </c>
      <c r="AR178" s="60">
        <f t="shared" si="122"/>
        <v>172</v>
      </c>
      <c r="AS178" s="61">
        <v>46113</v>
      </c>
      <c r="AT178" s="180"/>
      <c r="AU178" s="50"/>
      <c r="AV178" s="50"/>
      <c r="AW178" s="50"/>
      <c r="AX178" s="50"/>
      <c r="AY178" s="50"/>
      <c r="AZ178" s="51"/>
      <c r="BA178" s="54">
        <f t="shared" si="132"/>
        <v>0</v>
      </c>
      <c r="BB178" s="55">
        <f t="shared" si="133"/>
        <v>0</v>
      </c>
      <c r="BC178" s="55">
        <f t="shared" si="134"/>
        <v>0</v>
      </c>
      <c r="BD178" s="55">
        <f t="shared" si="135"/>
        <v>0</v>
      </c>
      <c r="BE178" s="55">
        <f t="shared" si="136"/>
        <v>0</v>
      </c>
      <c r="BF178" s="55">
        <f t="shared" si="137"/>
        <v>0</v>
      </c>
      <c r="BG178" s="56">
        <f t="shared" si="138"/>
        <v>0</v>
      </c>
      <c r="BH178" s="55">
        <f t="shared" si="124"/>
        <v>0</v>
      </c>
      <c r="BI178" s="55">
        <f t="shared" si="125"/>
        <v>0</v>
      </c>
      <c r="BJ178" s="55">
        <f t="shared" si="126"/>
        <v>0</v>
      </c>
      <c r="BK178" s="55">
        <f t="shared" si="127"/>
        <v>0</v>
      </c>
      <c r="BL178" s="55">
        <f t="shared" si="128"/>
        <v>0</v>
      </c>
      <c r="BM178" s="55">
        <f t="shared" si="129"/>
        <v>0</v>
      </c>
      <c r="BN178" s="55">
        <f t="shared" si="130"/>
        <v>0</v>
      </c>
      <c r="BO178" s="55">
        <f t="shared" si="131"/>
        <v>0</v>
      </c>
      <c r="BP178" s="72">
        <f t="shared" si="152"/>
        <v>0</v>
      </c>
      <c r="BQ178" s="260">
        <f t="shared" si="153"/>
        <v>0</v>
      </c>
      <c r="BR178" s="260">
        <f t="shared" si="154"/>
        <v>0</v>
      </c>
      <c r="BS178" s="260">
        <f t="shared" si="155"/>
        <v>0</v>
      </c>
      <c r="BT178" s="260">
        <f t="shared" si="156"/>
        <v>0</v>
      </c>
      <c r="BU178" s="260">
        <f t="shared" si="140"/>
        <v>0</v>
      </c>
      <c r="BV178" s="260">
        <f t="shared" si="141"/>
        <v>0</v>
      </c>
      <c r="BW178" s="260">
        <f t="shared" si="142"/>
        <v>0</v>
      </c>
      <c r="BX178" s="260">
        <f t="shared" si="143"/>
        <v>0</v>
      </c>
      <c r="BY178" s="260">
        <f t="shared" si="144"/>
        <v>0</v>
      </c>
      <c r="BZ178" s="260">
        <f t="shared" si="145"/>
        <v>0</v>
      </c>
      <c r="CA178" s="260">
        <f t="shared" si="146"/>
        <v>0</v>
      </c>
      <c r="CB178" s="260">
        <f t="shared" si="147"/>
        <v>0</v>
      </c>
    </row>
    <row r="179" spans="43:80" x14ac:dyDescent="0.2">
      <c r="AQ179" s="248">
        <f t="shared" si="121"/>
        <v>2026</v>
      </c>
      <c r="AR179" s="60">
        <f t="shared" si="122"/>
        <v>173</v>
      </c>
      <c r="AS179" s="61">
        <v>46143</v>
      </c>
      <c r="AT179" s="180"/>
      <c r="AU179" s="50"/>
      <c r="AV179" s="50"/>
      <c r="AW179" s="50"/>
      <c r="AX179" s="50"/>
      <c r="AY179" s="50"/>
      <c r="AZ179" s="51"/>
      <c r="BA179" s="54">
        <f t="shared" si="132"/>
        <v>0</v>
      </c>
      <c r="BB179" s="55">
        <f t="shared" si="133"/>
        <v>0</v>
      </c>
      <c r="BC179" s="55">
        <f t="shared" si="134"/>
        <v>0</v>
      </c>
      <c r="BD179" s="55">
        <f t="shared" si="135"/>
        <v>0</v>
      </c>
      <c r="BE179" s="55">
        <f t="shared" si="136"/>
        <v>0</v>
      </c>
      <c r="BF179" s="55">
        <f t="shared" si="137"/>
        <v>0</v>
      </c>
      <c r="BG179" s="56">
        <f t="shared" si="138"/>
        <v>0</v>
      </c>
      <c r="BH179" s="55">
        <f t="shared" si="124"/>
        <v>0</v>
      </c>
      <c r="BI179" s="55">
        <f t="shared" si="125"/>
        <v>0</v>
      </c>
      <c r="BJ179" s="55">
        <f t="shared" si="126"/>
        <v>0</v>
      </c>
      <c r="BK179" s="55">
        <f t="shared" si="127"/>
        <v>0</v>
      </c>
      <c r="BL179" s="55">
        <f t="shared" si="128"/>
        <v>0</v>
      </c>
      <c r="BM179" s="55">
        <f t="shared" si="129"/>
        <v>0</v>
      </c>
      <c r="BN179" s="55">
        <f t="shared" si="130"/>
        <v>0</v>
      </c>
      <c r="BO179" s="55">
        <f t="shared" si="131"/>
        <v>0</v>
      </c>
      <c r="BP179" s="72">
        <f t="shared" si="152"/>
        <v>0</v>
      </c>
      <c r="BQ179" s="260">
        <f t="shared" si="153"/>
        <v>0</v>
      </c>
      <c r="BR179" s="260">
        <f t="shared" si="154"/>
        <v>0</v>
      </c>
      <c r="BS179" s="260">
        <f t="shared" si="155"/>
        <v>0</v>
      </c>
      <c r="BT179" s="260">
        <f t="shared" si="156"/>
        <v>0</v>
      </c>
      <c r="BU179" s="260">
        <f t="shared" si="140"/>
        <v>0</v>
      </c>
      <c r="BV179" s="260">
        <f t="shared" si="141"/>
        <v>0</v>
      </c>
      <c r="BW179" s="260">
        <f t="shared" si="142"/>
        <v>0</v>
      </c>
      <c r="BX179" s="260">
        <f t="shared" si="143"/>
        <v>0</v>
      </c>
      <c r="BY179" s="260">
        <f t="shared" si="144"/>
        <v>0</v>
      </c>
      <c r="BZ179" s="260">
        <f t="shared" si="145"/>
        <v>0</v>
      </c>
      <c r="CA179" s="260">
        <f t="shared" si="146"/>
        <v>0</v>
      </c>
      <c r="CB179" s="260">
        <f t="shared" si="147"/>
        <v>0</v>
      </c>
    </row>
    <row r="180" spans="43:80" x14ac:dyDescent="0.2">
      <c r="AQ180" s="248">
        <f t="shared" si="121"/>
        <v>2026</v>
      </c>
      <c r="AR180" s="60">
        <f t="shared" si="122"/>
        <v>174</v>
      </c>
      <c r="AS180" s="61">
        <v>46174</v>
      </c>
      <c r="AT180" s="180"/>
      <c r="AU180" s="50"/>
      <c r="AV180" s="50"/>
      <c r="AW180" s="50"/>
      <c r="AX180" s="50"/>
      <c r="AY180" s="50"/>
      <c r="AZ180" s="51"/>
      <c r="BA180" s="54">
        <f t="shared" si="132"/>
        <v>0</v>
      </c>
      <c r="BB180" s="55">
        <f t="shared" si="133"/>
        <v>0</v>
      </c>
      <c r="BC180" s="55">
        <f t="shared" si="134"/>
        <v>0</v>
      </c>
      <c r="BD180" s="55">
        <f t="shared" si="135"/>
        <v>0</v>
      </c>
      <c r="BE180" s="55">
        <f t="shared" si="136"/>
        <v>0</v>
      </c>
      <c r="BF180" s="55">
        <f t="shared" si="137"/>
        <v>0</v>
      </c>
      <c r="BG180" s="56">
        <f t="shared" si="138"/>
        <v>0</v>
      </c>
      <c r="BH180" s="55">
        <f t="shared" si="124"/>
        <v>0</v>
      </c>
      <c r="BI180" s="55">
        <f t="shared" si="125"/>
        <v>0</v>
      </c>
      <c r="BJ180" s="55">
        <f t="shared" si="126"/>
        <v>0</v>
      </c>
      <c r="BK180" s="55">
        <f t="shared" si="127"/>
        <v>0</v>
      </c>
      <c r="BL180" s="55">
        <f t="shared" si="128"/>
        <v>0</v>
      </c>
      <c r="BM180" s="55">
        <f t="shared" si="129"/>
        <v>0</v>
      </c>
      <c r="BN180" s="55">
        <f t="shared" si="130"/>
        <v>0</v>
      </c>
      <c r="BO180" s="55">
        <f t="shared" si="131"/>
        <v>0</v>
      </c>
      <c r="BP180" s="72">
        <f t="shared" si="152"/>
        <v>0</v>
      </c>
      <c r="BQ180" s="260">
        <f t="shared" si="153"/>
        <v>0</v>
      </c>
      <c r="BR180" s="260">
        <f t="shared" si="154"/>
        <v>0</v>
      </c>
      <c r="BS180" s="260">
        <f t="shared" si="155"/>
        <v>0</v>
      </c>
      <c r="BT180" s="260">
        <f t="shared" si="156"/>
        <v>0</v>
      </c>
      <c r="BU180" s="260">
        <f t="shared" si="140"/>
        <v>0</v>
      </c>
      <c r="BV180" s="260">
        <f t="shared" si="141"/>
        <v>0</v>
      </c>
      <c r="BW180" s="260">
        <f t="shared" si="142"/>
        <v>0</v>
      </c>
      <c r="BX180" s="260">
        <f t="shared" si="143"/>
        <v>0</v>
      </c>
      <c r="BY180" s="260">
        <f t="shared" si="144"/>
        <v>0</v>
      </c>
      <c r="BZ180" s="260">
        <f t="shared" si="145"/>
        <v>0</v>
      </c>
      <c r="CA180" s="260">
        <f t="shared" si="146"/>
        <v>0</v>
      </c>
      <c r="CB180" s="260">
        <f t="shared" si="147"/>
        <v>0</v>
      </c>
    </row>
    <row r="181" spans="43:80" x14ac:dyDescent="0.2">
      <c r="AQ181" s="248">
        <f t="shared" si="121"/>
        <v>2026</v>
      </c>
      <c r="AR181" s="60">
        <f t="shared" si="122"/>
        <v>175</v>
      </c>
      <c r="AS181" s="61">
        <v>46204</v>
      </c>
      <c r="AT181" s="180"/>
      <c r="AU181" s="50"/>
      <c r="AV181" s="50"/>
      <c r="AW181" s="50"/>
      <c r="AX181" s="50"/>
      <c r="AY181" s="50"/>
      <c r="AZ181" s="51"/>
      <c r="BA181" s="54">
        <f t="shared" si="132"/>
        <v>0</v>
      </c>
      <c r="BB181" s="55">
        <f t="shared" si="133"/>
        <v>0</v>
      </c>
      <c r="BC181" s="55">
        <f t="shared" si="134"/>
        <v>0</v>
      </c>
      <c r="BD181" s="55">
        <f t="shared" si="135"/>
        <v>0</v>
      </c>
      <c r="BE181" s="55">
        <f t="shared" si="136"/>
        <v>0</v>
      </c>
      <c r="BF181" s="55">
        <f t="shared" si="137"/>
        <v>0</v>
      </c>
      <c r="BG181" s="56">
        <f t="shared" si="138"/>
        <v>0</v>
      </c>
      <c r="BH181" s="55">
        <f t="shared" si="124"/>
        <v>0</v>
      </c>
      <c r="BI181" s="55">
        <f t="shared" si="125"/>
        <v>0</v>
      </c>
      <c r="BJ181" s="55">
        <f t="shared" si="126"/>
        <v>0</v>
      </c>
      <c r="BK181" s="55">
        <f t="shared" si="127"/>
        <v>0</v>
      </c>
      <c r="BL181" s="55">
        <f t="shared" si="128"/>
        <v>0</v>
      </c>
      <c r="BM181" s="55">
        <f t="shared" si="129"/>
        <v>0</v>
      </c>
      <c r="BN181" s="55">
        <f t="shared" si="130"/>
        <v>0</v>
      </c>
      <c r="BO181" s="55">
        <f t="shared" si="131"/>
        <v>0</v>
      </c>
      <c r="BP181" s="72">
        <f t="shared" si="152"/>
        <v>0</v>
      </c>
      <c r="BQ181" s="260">
        <f t="shared" si="153"/>
        <v>0</v>
      </c>
      <c r="BR181" s="260">
        <f t="shared" si="154"/>
        <v>0</v>
      </c>
      <c r="BS181" s="260">
        <f t="shared" si="155"/>
        <v>0</v>
      </c>
      <c r="BT181" s="260">
        <f t="shared" si="156"/>
        <v>0</v>
      </c>
      <c r="BU181" s="260">
        <f t="shared" si="140"/>
        <v>0</v>
      </c>
      <c r="BV181" s="260">
        <f t="shared" si="141"/>
        <v>0</v>
      </c>
      <c r="BW181" s="260">
        <f t="shared" si="142"/>
        <v>0</v>
      </c>
      <c r="BX181" s="260">
        <f t="shared" si="143"/>
        <v>0</v>
      </c>
      <c r="BY181" s="260">
        <f t="shared" si="144"/>
        <v>0</v>
      </c>
      <c r="BZ181" s="260">
        <f t="shared" si="145"/>
        <v>0</v>
      </c>
      <c r="CA181" s="260">
        <f t="shared" si="146"/>
        <v>0</v>
      </c>
      <c r="CB181" s="260">
        <f t="shared" si="147"/>
        <v>0</v>
      </c>
    </row>
    <row r="182" spans="43:80" x14ac:dyDescent="0.2">
      <c r="AQ182" s="248">
        <f t="shared" si="121"/>
        <v>2026</v>
      </c>
      <c r="AR182" s="60">
        <f t="shared" si="122"/>
        <v>176</v>
      </c>
      <c r="AS182" s="61">
        <v>46235</v>
      </c>
      <c r="AT182" s="180"/>
      <c r="AU182" s="50"/>
      <c r="AV182" s="50"/>
      <c r="AW182" s="50"/>
      <c r="AX182" s="50"/>
      <c r="AY182" s="50"/>
      <c r="AZ182" s="51"/>
      <c r="BA182" s="54">
        <f t="shared" si="132"/>
        <v>0</v>
      </c>
      <c r="BB182" s="55">
        <f t="shared" si="133"/>
        <v>0</v>
      </c>
      <c r="BC182" s="55">
        <f t="shared" si="134"/>
        <v>0</v>
      </c>
      <c r="BD182" s="55">
        <f t="shared" si="135"/>
        <v>0</v>
      </c>
      <c r="BE182" s="55">
        <f t="shared" si="136"/>
        <v>0</v>
      </c>
      <c r="BF182" s="55">
        <f t="shared" si="137"/>
        <v>0</v>
      </c>
      <c r="BG182" s="56">
        <f t="shared" si="138"/>
        <v>0</v>
      </c>
      <c r="BH182" s="55">
        <f t="shared" si="124"/>
        <v>0</v>
      </c>
      <c r="BI182" s="55">
        <f t="shared" si="125"/>
        <v>0</v>
      </c>
      <c r="BJ182" s="55">
        <f t="shared" si="126"/>
        <v>0</v>
      </c>
      <c r="BK182" s="55">
        <f t="shared" si="127"/>
        <v>0</v>
      </c>
      <c r="BL182" s="55">
        <f t="shared" si="128"/>
        <v>0</v>
      </c>
      <c r="BM182" s="55">
        <f t="shared" si="129"/>
        <v>0</v>
      </c>
      <c r="BN182" s="55">
        <f t="shared" si="130"/>
        <v>0</v>
      </c>
      <c r="BO182" s="55">
        <f t="shared" si="131"/>
        <v>0</v>
      </c>
      <c r="BP182" s="72">
        <f t="shared" si="152"/>
        <v>0</v>
      </c>
      <c r="BQ182" s="260">
        <f t="shared" si="153"/>
        <v>0</v>
      </c>
      <c r="BR182" s="260">
        <f t="shared" si="154"/>
        <v>0</v>
      </c>
      <c r="BS182" s="260">
        <f t="shared" si="155"/>
        <v>0</v>
      </c>
      <c r="BT182" s="260">
        <f t="shared" si="156"/>
        <v>0</v>
      </c>
      <c r="BU182" s="260">
        <f t="shared" si="140"/>
        <v>0</v>
      </c>
      <c r="BV182" s="260">
        <f t="shared" si="141"/>
        <v>0</v>
      </c>
      <c r="BW182" s="260">
        <f t="shared" si="142"/>
        <v>0</v>
      </c>
      <c r="BX182" s="260">
        <f t="shared" si="143"/>
        <v>0</v>
      </c>
      <c r="BY182" s="260">
        <f t="shared" si="144"/>
        <v>0</v>
      </c>
      <c r="BZ182" s="260">
        <f t="shared" si="145"/>
        <v>0</v>
      </c>
      <c r="CA182" s="260">
        <f t="shared" si="146"/>
        <v>0</v>
      </c>
      <c r="CB182" s="260">
        <f t="shared" si="147"/>
        <v>0</v>
      </c>
    </row>
    <row r="183" spans="43:80" x14ac:dyDescent="0.2">
      <c r="AQ183" s="248">
        <f t="shared" si="121"/>
        <v>2026</v>
      </c>
      <c r="AR183" s="60">
        <f t="shared" si="122"/>
        <v>177</v>
      </c>
      <c r="AS183" s="61">
        <v>46266</v>
      </c>
      <c r="AT183" s="180"/>
      <c r="AU183" s="50"/>
      <c r="AV183" s="50"/>
      <c r="AW183" s="50"/>
      <c r="AX183" s="50"/>
      <c r="AY183" s="50"/>
      <c r="AZ183" s="51"/>
      <c r="BA183" s="54">
        <f t="shared" si="132"/>
        <v>0</v>
      </c>
      <c r="BB183" s="55">
        <f t="shared" si="133"/>
        <v>0</v>
      </c>
      <c r="BC183" s="55">
        <f t="shared" si="134"/>
        <v>0</v>
      </c>
      <c r="BD183" s="55">
        <f t="shared" si="135"/>
        <v>0</v>
      </c>
      <c r="BE183" s="55">
        <f t="shared" si="136"/>
        <v>0</v>
      </c>
      <c r="BF183" s="55">
        <f t="shared" si="137"/>
        <v>0</v>
      </c>
      <c r="BG183" s="56">
        <f t="shared" si="138"/>
        <v>0</v>
      </c>
      <c r="BH183" s="55">
        <f t="shared" si="124"/>
        <v>0</v>
      </c>
      <c r="BI183" s="55">
        <f t="shared" si="125"/>
        <v>0</v>
      </c>
      <c r="BJ183" s="55">
        <f t="shared" si="126"/>
        <v>0</v>
      </c>
      <c r="BK183" s="55">
        <f t="shared" si="127"/>
        <v>0</v>
      </c>
      <c r="BL183" s="55">
        <f t="shared" si="128"/>
        <v>0</v>
      </c>
      <c r="BM183" s="55">
        <f t="shared" si="129"/>
        <v>0</v>
      </c>
      <c r="BN183" s="55">
        <f t="shared" si="130"/>
        <v>0</v>
      </c>
      <c r="BO183" s="55">
        <f t="shared" si="131"/>
        <v>0</v>
      </c>
      <c r="BP183" s="72">
        <f t="shared" si="152"/>
        <v>0</v>
      </c>
      <c r="BQ183" s="260">
        <f t="shared" si="153"/>
        <v>0</v>
      </c>
      <c r="BR183" s="260">
        <f t="shared" si="154"/>
        <v>0</v>
      </c>
      <c r="BS183" s="260">
        <f t="shared" si="155"/>
        <v>0</v>
      </c>
      <c r="BT183" s="260">
        <f t="shared" si="156"/>
        <v>0</v>
      </c>
      <c r="BU183" s="260">
        <f t="shared" si="140"/>
        <v>0</v>
      </c>
      <c r="BV183" s="260">
        <f t="shared" si="141"/>
        <v>0</v>
      </c>
      <c r="BW183" s="260">
        <f t="shared" si="142"/>
        <v>0</v>
      </c>
      <c r="BX183" s="260">
        <f t="shared" si="143"/>
        <v>0</v>
      </c>
      <c r="BY183" s="260">
        <f t="shared" si="144"/>
        <v>0</v>
      </c>
      <c r="BZ183" s="260">
        <f t="shared" si="145"/>
        <v>0</v>
      </c>
      <c r="CA183" s="260">
        <f t="shared" si="146"/>
        <v>0</v>
      </c>
      <c r="CB183" s="260">
        <f t="shared" si="147"/>
        <v>0</v>
      </c>
    </row>
    <row r="184" spans="43:80" x14ac:dyDescent="0.2">
      <c r="AQ184" s="248">
        <f t="shared" si="121"/>
        <v>2026</v>
      </c>
      <c r="AR184" s="60">
        <f t="shared" si="122"/>
        <v>178</v>
      </c>
      <c r="AS184" s="61">
        <v>46296</v>
      </c>
      <c r="AT184" s="180"/>
      <c r="AU184" s="50"/>
      <c r="AV184" s="50"/>
      <c r="AW184" s="50"/>
      <c r="AX184" s="50"/>
      <c r="AY184" s="50"/>
      <c r="AZ184" s="51"/>
      <c r="BA184" s="54">
        <f t="shared" si="132"/>
        <v>0</v>
      </c>
      <c r="BB184" s="55">
        <f t="shared" si="133"/>
        <v>0</v>
      </c>
      <c r="BC184" s="55">
        <f t="shared" si="134"/>
        <v>0</v>
      </c>
      <c r="BD184" s="55">
        <f t="shared" si="135"/>
        <v>0</v>
      </c>
      <c r="BE184" s="55">
        <f t="shared" si="136"/>
        <v>0</v>
      </c>
      <c r="BF184" s="55">
        <f t="shared" si="137"/>
        <v>0</v>
      </c>
      <c r="BG184" s="56">
        <f t="shared" si="138"/>
        <v>0</v>
      </c>
      <c r="BH184" s="55">
        <f t="shared" si="124"/>
        <v>0</v>
      </c>
      <c r="BI184" s="55">
        <f t="shared" si="125"/>
        <v>0</v>
      </c>
      <c r="BJ184" s="55">
        <f t="shared" si="126"/>
        <v>0</v>
      </c>
      <c r="BK184" s="55">
        <f t="shared" si="127"/>
        <v>0</v>
      </c>
      <c r="BL184" s="55">
        <f t="shared" si="128"/>
        <v>0</v>
      </c>
      <c r="BM184" s="55">
        <f t="shared" si="129"/>
        <v>0</v>
      </c>
      <c r="BN184" s="55">
        <f t="shared" si="130"/>
        <v>0</v>
      </c>
      <c r="BO184" s="55">
        <f t="shared" si="131"/>
        <v>0</v>
      </c>
      <c r="BP184" s="72">
        <f t="shared" si="152"/>
        <v>0</v>
      </c>
      <c r="BQ184" s="260">
        <f t="shared" si="153"/>
        <v>0</v>
      </c>
      <c r="BR184" s="260">
        <f t="shared" si="154"/>
        <v>0</v>
      </c>
      <c r="BS184" s="260">
        <f t="shared" si="155"/>
        <v>0</v>
      </c>
      <c r="BT184" s="260">
        <f t="shared" si="156"/>
        <v>0</v>
      </c>
      <c r="BU184" s="260">
        <f t="shared" si="140"/>
        <v>0</v>
      </c>
      <c r="BV184" s="260">
        <f t="shared" si="141"/>
        <v>0</v>
      </c>
      <c r="BW184" s="260">
        <f t="shared" si="142"/>
        <v>0</v>
      </c>
      <c r="BX184" s="260">
        <f t="shared" si="143"/>
        <v>0</v>
      </c>
      <c r="BY184" s="260">
        <f t="shared" si="144"/>
        <v>0</v>
      </c>
      <c r="BZ184" s="260">
        <f t="shared" si="145"/>
        <v>0</v>
      </c>
      <c r="CA184" s="260">
        <f t="shared" si="146"/>
        <v>0</v>
      </c>
      <c r="CB184" s="260">
        <f t="shared" si="147"/>
        <v>0</v>
      </c>
    </row>
    <row r="185" spans="43:80" x14ac:dyDescent="0.2">
      <c r="AQ185" s="248">
        <f t="shared" si="121"/>
        <v>2026</v>
      </c>
      <c r="AR185" s="60">
        <f t="shared" si="122"/>
        <v>179</v>
      </c>
      <c r="AS185" s="61">
        <v>46327</v>
      </c>
      <c r="AT185" s="180"/>
      <c r="AU185" s="50"/>
      <c r="AV185" s="50"/>
      <c r="AW185" s="50"/>
      <c r="AX185" s="50"/>
      <c r="AY185" s="50"/>
      <c r="AZ185" s="51"/>
      <c r="BA185" s="54">
        <f t="shared" si="132"/>
        <v>0</v>
      </c>
      <c r="BB185" s="55">
        <f t="shared" si="133"/>
        <v>0</v>
      </c>
      <c r="BC185" s="55">
        <f t="shared" si="134"/>
        <v>0</v>
      </c>
      <c r="BD185" s="55">
        <f t="shared" si="135"/>
        <v>0</v>
      </c>
      <c r="BE185" s="55">
        <f t="shared" si="136"/>
        <v>0</v>
      </c>
      <c r="BF185" s="55">
        <f t="shared" si="137"/>
        <v>0</v>
      </c>
      <c r="BG185" s="56">
        <f t="shared" si="138"/>
        <v>0</v>
      </c>
      <c r="BH185" s="55">
        <f t="shared" si="124"/>
        <v>0</v>
      </c>
      <c r="BI185" s="55">
        <f t="shared" si="125"/>
        <v>0</v>
      </c>
      <c r="BJ185" s="55">
        <f t="shared" si="126"/>
        <v>0</v>
      </c>
      <c r="BK185" s="55">
        <f t="shared" si="127"/>
        <v>0</v>
      </c>
      <c r="BL185" s="55">
        <f t="shared" si="128"/>
        <v>0</v>
      </c>
      <c r="BM185" s="55">
        <f t="shared" si="129"/>
        <v>0</v>
      </c>
      <c r="BN185" s="55">
        <f t="shared" si="130"/>
        <v>0</v>
      </c>
      <c r="BO185" s="55">
        <f t="shared" si="131"/>
        <v>0</v>
      </c>
      <c r="BP185" s="72">
        <f t="shared" si="152"/>
        <v>0</v>
      </c>
      <c r="BQ185" s="260">
        <f t="shared" si="153"/>
        <v>0</v>
      </c>
      <c r="BR185" s="260">
        <f t="shared" si="154"/>
        <v>0</v>
      </c>
      <c r="BS185" s="260">
        <f t="shared" si="155"/>
        <v>0</v>
      </c>
      <c r="BT185" s="260">
        <f t="shared" si="156"/>
        <v>0</v>
      </c>
      <c r="BU185" s="260">
        <f t="shared" si="140"/>
        <v>0</v>
      </c>
      <c r="BV185" s="260">
        <f t="shared" si="141"/>
        <v>0</v>
      </c>
      <c r="BW185" s="260">
        <f t="shared" si="142"/>
        <v>0</v>
      </c>
      <c r="BX185" s="260">
        <f t="shared" si="143"/>
        <v>0</v>
      </c>
      <c r="BY185" s="260">
        <f t="shared" si="144"/>
        <v>0</v>
      </c>
      <c r="BZ185" s="260">
        <f t="shared" si="145"/>
        <v>0</v>
      </c>
      <c r="CA185" s="260">
        <f t="shared" si="146"/>
        <v>0</v>
      </c>
      <c r="CB185" s="260">
        <f t="shared" si="147"/>
        <v>0</v>
      </c>
    </row>
    <row r="186" spans="43:80" x14ac:dyDescent="0.2">
      <c r="AQ186" s="248">
        <f t="shared" si="121"/>
        <v>2026</v>
      </c>
      <c r="AR186" s="60">
        <f t="shared" si="122"/>
        <v>180</v>
      </c>
      <c r="AS186" s="61">
        <v>46357</v>
      </c>
      <c r="AT186" s="180"/>
      <c r="AU186" s="50"/>
      <c r="AV186" s="50"/>
      <c r="AW186" s="50"/>
      <c r="AX186" s="50"/>
      <c r="AY186" s="50"/>
      <c r="AZ186" s="51"/>
      <c r="BA186" s="54">
        <f t="shared" si="132"/>
        <v>0</v>
      </c>
      <c r="BB186" s="55">
        <f t="shared" si="133"/>
        <v>0</v>
      </c>
      <c r="BC186" s="55">
        <f t="shared" si="134"/>
        <v>0</v>
      </c>
      <c r="BD186" s="55">
        <f t="shared" si="135"/>
        <v>0</v>
      </c>
      <c r="BE186" s="55">
        <f t="shared" si="136"/>
        <v>0</v>
      </c>
      <c r="BF186" s="55">
        <f t="shared" si="137"/>
        <v>0</v>
      </c>
      <c r="BG186" s="56">
        <f t="shared" si="138"/>
        <v>0</v>
      </c>
      <c r="BH186" s="55">
        <f t="shared" si="124"/>
        <v>0</v>
      </c>
      <c r="BI186" s="55">
        <f t="shared" si="125"/>
        <v>0</v>
      </c>
      <c r="BJ186" s="55">
        <f t="shared" si="126"/>
        <v>0</v>
      </c>
      <c r="BK186" s="55">
        <f t="shared" si="127"/>
        <v>0</v>
      </c>
      <c r="BL186" s="55">
        <f t="shared" si="128"/>
        <v>0</v>
      </c>
      <c r="BM186" s="55">
        <f t="shared" si="129"/>
        <v>0</v>
      </c>
      <c r="BN186" s="55">
        <f t="shared" si="130"/>
        <v>0</v>
      </c>
      <c r="BO186" s="55">
        <f t="shared" si="131"/>
        <v>0</v>
      </c>
      <c r="BP186" s="72">
        <f t="shared" si="152"/>
        <v>0</v>
      </c>
      <c r="BQ186" s="260">
        <f t="shared" si="153"/>
        <v>0</v>
      </c>
      <c r="BR186" s="260">
        <f t="shared" si="154"/>
        <v>0</v>
      </c>
      <c r="BS186" s="260">
        <f t="shared" si="155"/>
        <v>0</v>
      </c>
      <c r="BT186" s="260">
        <f t="shared" si="156"/>
        <v>0</v>
      </c>
      <c r="BU186" s="260">
        <f t="shared" si="140"/>
        <v>0</v>
      </c>
      <c r="BV186" s="260">
        <f t="shared" si="141"/>
        <v>0</v>
      </c>
      <c r="BW186" s="260">
        <f t="shared" si="142"/>
        <v>0</v>
      </c>
      <c r="BX186" s="260">
        <f t="shared" si="143"/>
        <v>0</v>
      </c>
      <c r="BY186" s="260">
        <f t="shared" si="144"/>
        <v>0</v>
      </c>
      <c r="BZ186" s="260">
        <f t="shared" si="145"/>
        <v>0</v>
      </c>
      <c r="CA186" s="260">
        <f t="shared" si="146"/>
        <v>0</v>
      </c>
      <c r="CB186" s="260">
        <f t="shared" si="147"/>
        <v>0</v>
      </c>
    </row>
    <row r="187" spans="43:80" x14ac:dyDescent="0.2">
      <c r="AQ187" s="248">
        <f t="shared" si="121"/>
        <v>2027</v>
      </c>
      <c r="AR187" s="60">
        <f t="shared" si="122"/>
        <v>181</v>
      </c>
      <c r="AS187" s="61">
        <v>46388</v>
      </c>
      <c r="AT187" s="180"/>
      <c r="AU187" s="50"/>
      <c r="AV187" s="50"/>
      <c r="AW187" s="50"/>
      <c r="AX187" s="50"/>
      <c r="AY187" s="50"/>
      <c r="AZ187" s="51"/>
      <c r="BA187" s="54">
        <f t="shared" si="132"/>
        <v>0</v>
      </c>
      <c r="BB187" s="55">
        <f t="shared" si="133"/>
        <v>0</v>
      </c>
      <c r="BC187" s="55">
        <f t="shared" si="134"/>
        <v>0</v>
      </c>
      <c r="BD187" s="55">
        <f t="shared" si="135"/>
        <v>0</v>
      </c>
      <c r="BE187" s="55">
        <f t="shared" si="136"/>
        <v>0</v>
      </c>
      <c r="BF187" s="55">
        <f t="shared" si="137"/>
        <v>0</v>
      </c>
      <c r="BG187" s="56">
        <f t="shared" si="138"/>
        <v>0</v>
      </c>
      <c r="BH187" s="55">
        <f t="shared" si="124"/>
        <v>0</v>
      </c>
      <c r="BI187" s="55">
        <f t="shared" si="125"/>
        <v>0</v>
      </c>
      <c r="BJ187" s="55">
        <f t="shared" si="126"/>
        <v>0</v>
      </c>
      <c r="BK187" s="55">
        <f t="shared" si="127"/>
        <v>0</v>
      </c>
      <c r="BL187" s="55">
        <f t="shared" si="128"/>
        <v>0</v>
      </c>
      <c r="BM187" s="55">
        <f t="shared" si="129"/>
        <v>0</v>
      </c>
      <c r="BN187" s="55">
        <f t="shared" si="130"/>
        <v>0</v>
      </c>
      <c r="BO187" s="55">
        <f t="shared" si="131"/>
        <v>0</v>
      </c>
      <c r="BP187" s="72">
        <f t="shared" si="152"/>
        <v>0</v>
      </c>
      <c r="BQ187" s="260">
        <f t="shared" si="153"/>
        <v>0</v>
      </c>
      <c r="BR187" s="260">
        <f t="shared" si="154"/>
        <v>0</v>
      </c>
      <c r="BS187" s="260">
        <f t="shared" si="155"/>
        <v>0</v>
      </c>
      <c r="BT187" s="260">
        <f t="shared" si="156"/>
        <v>0</v>
      </c>
      <c r="BU187" s="260">
        <f t="shared" si="140"/>
        <v>0</v>
      </c>
      <c r="BV187" s="260">
        <f t="shared" si="141"/>
        <v>0</v>
      </c>
      <c r="BW187" s="260">
        <f t="shared" si="142"/>
        <v>0</v>
      </c>
      <c r="BX187" s="260">
        <f t="shared" si="143"/>
        <v>0</v>
      </c>
      <c r="BY187" s="260">
        <f t="shared" si="144"/>
        <v>0</v>
      </c>
      <c r="BZ187" s="260">
        <f t="shared" si="145"/>
        <v>0</v>
      </c>
      <c r="CA187" s="260">
        <f t="shared" si="146"/>
        <v>0</v>
      </c>
      <c r="CB187" s="260">
        <f t="shared" si="147"/>
        <v>0</v>
      </c>
    </row>
    <row r="188" spans="43:80" x14ac:dyDescent="0.2">
      <c r="AQ188" s="248">
        <f t="shared" si="121"/>
        <v>2027</v>
      </c>
      <c r="AR188" s="60">
        <f t="shared" si="122"/>
        <v>182</v>
      </c>
      <c r="AS188" s="61">
        <v>46419</v>
      </c>
      <c r="AT188" s="180"/>
      <c r="AU188" s="50"/>
      <c r="AV188" s="50"/>
      <c r="AW188" s="50"/>
      <c r="AX188" s="50"/>
      <c r="AY188" s="50"/>
      <c r="AZ188" s="51"/>
      <c r="BA188" s="54">
        <f t="shared" si="132"/>
        <v>0</v>
      </c>
      <c r="BB188" s="55">
        <f t="shared" si="133"/>
        <v>0</v>
      </c>
      <c r="BC188" s="55">
        <f t="shared" si="134"/>
        <v>0</v>
      </c>
      <c r="BD188" s="55">
        <f t="shared" si="135"/>
        <v>0</v>
      </c>
      <c r="BE188" s="55">
        <f t="shared" si="136"/>
        <v>0</v>
      </c>
      <c r="BF188" s="55">
        <f t="shared" si="137"/>
        <v>0</v>
      </c>
      <c r="BG188" s="56">
        <f t="shared" si="138"/>
        <v>0</v>
      </c>
      <c r="BH188" s="55">
        <f t="shared" si="124"/>
        <v>0</v>
      </c>
      <c r="BI188" s="55">
        <f t="shared" si="125"/>
        <v>0</v>
      </c>
      <c r="BJ188" s="55">
        <f t="shared" si="126"/>
        <v>0</v>
      </c>
      <c r="BK188" s="55">
        <f t="shared" si="127"/>
        <v>0</v>
      </c>
      <c r="BL188" s="55">
        <f t="shared" si="128"/>
        <v>0</v>
      </c>
      <c r="BM188" s="55">
        <f t="shared" si="129"/>
        <v>0</v>
      </c>
      <c r="BN188" s="55">
        <f t="shared" si="130"/>
        <v>0</v>
      </c>
      <c r="BO188" s="55">
        <f t="shared" si="131"/>
        <v>0</v>
      </c>
      <c r="BP188" s="72">
        <f t="shared" si="152"/>
        <v>0</v>
      </c>
      <c r="BQ188" s="260">
        <f t="shared" si="153"/>
        <v>0</v>
      </c>
      <c r="BR188" s="260">
        <f t="shared" si="154"/>
        <v>0</v>
      </c>
      <c r="BS188" s="260">
        <f t="shared" si="155"/>
        <v>0</v>
      </c>
      <c r="BT188" s="260">
        <f t="shared" si="156"/>
        <v>0</v>
      </c>
      <c r="BU188" s="260">
        <f t="shared" si="140"/>
        <v>0</v>
      </c>
      <c r="BV188" s="260">
        <f t="shared" si="141"/>
        <v>0</v>
      </c>
      <c r="BW188" s="260">
        <f t="shared" si="142"/>
        <v>0</v>
      </c>
      <c r="BX188" s="260">
        <f t="shared" si="143"/>
        <v>0</v>
      </c>
      <c r="BY188" s="260">
        <f t="shared" si="144"/>
        <v>0</v>
      </c>
      <c r="BZ188" s="260">
        <f t="shared" si="145"/>
        <v>0</v>
      </c>
      <c r="CA188" s="260">
        <f t="shared" si="146"/>
        <v>0</v>
      </c>
      <c r="CB188" s="260">
        <f t="shared" si="147"/>
        <v>0</v>
      </c>
    </row>
    <row r="189" spans="43:80" x14ac:dyDescent="0.2">
      <c r="AQ189" s="248">
        <f t="shared" si="121"/>
        <v>2027</v>
      </c>
      <c r="AR189" s="60">
        <f t="shared" si="122"/>
        <v>183</v>
      </c>
      <c r="AS189" s="61">
        <v>46447</v>
      </c>
      <c r="AT189" s="180"/>
      <c r="AU189" s="50"/>
      <c r="AV189" s="50"/>
      <c r="AW189" s="50"/>
      <c r="AX189" s="50"/>
      <c r="AY189" s="50"/>
      <c r="AZ189" s="51"/>
      <c r="BA189" s="54">
        <f t="shared" si="132"/>
        <v>0</v>
      </c>
      <c r="BB189" s="55">
        <f t="shared" si="133"/>
        <v>0</v>
      </c>
      <c r="BC189" s="55">
        <f t="shared" si="134"/>
        <v>0</v>
      </c>
      <c r="BD189" s="55">
        <f t="shared" si="135"/>
        <v>0</v>
      </c>
      <c r="BE189" s="55">
        <f t="shared" si="136"/>
        <v>0</v>
      </c>
      <c r="BF189" s="55">
        <f t="shared" si="137"/>
        <v>0</v>
      </c>
      <c r="BG189" s="56">
        <f t="shared" si="138"/>
        <v>0</v>
      </c>
      <c r="BH189" s="55">
        <f t="shared" si="124"/>
        <v>0</v>
      </c>
      <c r="BI189" s="55">
        <f t="shared" si="125"/>
        <v>0</v>
      </c>
      <c r="BJ189" s="55">
        <f t="shared" si="126"/>
        <v>0</v>
      </c>
      <c r="BK189" s="55">
        <f t="shared" si="127"/>
        <v>0</v>
      </c>
      <c r="BL189" s="55">
        <f t="shared" si="128"/>
        <v>0</v>
      </c>
      <c r="BM189" s="55">
        <f t="shared" si="129"/>
        <v>0</v>
      </c>
      <c r="BN189" s="55">
        <f t="shared" si="130"/>
        <v>0</v>
      </c>
      <c r="BO189" s="55">
        <f t="shared" si="131"/>
        <v>0</v>
      </c>
      <c r="BP189" s="72">
        <f t="shared" si="152"/>
        <v>0</v>
      </c>
      <c r="BQ189" s="260">
        <f t="shared" si="153"/>
        <v>0</v>
      </c>
      <c r="BR189" s="260">
        <f t="shared" si="154"/>
        <v>0</v>
      </c>
      <c r="BS189" s="260">
        <f t="shared" si="155"/>
        <v>0</v>
      </c>
      <c r="BT189" s="260">
        <f t="shared" si="156"/>
        <v>0</v>
      </c>
      <c r="BU189" s="260">
        <f t="shared" si="140"/>
        <v>0</v>
      </c>
      <c r="BV189" s="260">
        <f t="shared" si="141"/>
        <v>0</v>
      </c>
      <c r="BW189" s="260">
        <f t="shared" si="142"/>
        <v>0</v>
      </c>
      <c r="BX189" s="260">
        <f t="shared" si="143"/>
        <v>0</v>
      </c>
      <c r="BY189" s="260">
        <f t="shared" si="144"/>
        <v>0</v>
      </c>
      <c r="BZ189" s="260">
        <f t="shared" si="145"/>
        <v>0</v>
      </c>
      <c r="CA189" s="260">
        <f t="shared" si="146"/>
        <v>0</v>
      </c>
      <c r="CB189" s="260">
        <f t="shared" si="147"/>
        <v>0</v>
      </c>
    </row>
    <row r="190" spans="43:80" x14ac:dyDescent="0.2">
      <c r="AQ190" s="248">
        <f t="shared" si="121"/>
        <v>2027</v>
      </c>
      <c r="AR190" s="60">
        <f t="shared" si="122"/>
        <v>184</v>
      </c>
      <c r="AS190" s="61">
        <v>46478</v>
      </c>
      <c r="AT190" s="180"/>
      <c r="AU190" s="50"/>
      <c r="AV190" s="50"/>
      <c r="AW190" s="50"/>
      <c r="AX190" s="50"/>
      <c r="AY190" s="50"/>
      <c r="AZ190" s="51"/>
      <c r="BA190" s="54">
        <f t="shared" si="132"/>
        <v>0</v>
      </c>
      <c r="BB190" s="55">
        <f t="shared" si="133"/>
        <v>0</v>
      </c>
      <c r="BC190" s="55">
        <f t="shared" si="134"/>
        <v>0</v>
      </c>
      <c r="BD190" s="55">
        <f t="shared" si="135"/>
        <v>0</v>
      </c>
      <c r="BE190" s="55">
        <f t="shared" si="136"/>
        <v>0</v>
      </c>
      <c r="BF190" s="55">
        <f t="shared" si="137"/>
        <v>0</v>
      </c>
      <c r="BG190" s="56">
        <f t="shared" si="138"/>
        <v>0</v>
      </c>
      <c r="BH190" s="55">
        <f t="shared" si="124"/>
        <v>0</v>
      </c>
      <c r="BI190" s="55">
        <f t="shared" si="125"/>
        <v>0</v>
      </c>
      <c r="BJ190" s="55">
        <f t="shared" si="126"/>
        <v>0</v>
      </c>
      <c r="BK190" s="55">
        <f t="shared" si="127"/>
        <v>0</v>
      </c>
      <c r="BL190" s="55">
        <f t="shared" si="128"/>
        <v>0</v>
      </c>
      <c r="BM190" s="55">
        <f t="shared" si="129"/>
        <v>0</v>
      </c>
      <c r="BN190" s="55">
        <f t="shared" si="130"/>
        <v>0</v>
      </c>
      <c r="BO190" s="55">
        <f t="shared" si="131"/>
        <v>0</v>
      </c>
      <c r="BP190" s="72">
        <f t="shared" si="152"/>
        <v>0</v>
      </c>
      <c r="BQ190" s="260">
        <f t="shared" si="153"/>
        <v>0</v>
      </c>
      <c r="BR190" s="260">
        <f t="shared" si="154"/>
        <v>0</v>
      </c>
      <c r="BS190" s="260">
        <f t="shared" si="155"/>
        <v>0</v>
      </c>
      <c r="BT190" s="260">
        <f t="shared" si="156"/>
        <v>0</v>
      </c>
      <c r="BU190" s="260">
        <f t="shared" si="140"/>
        <v>0</v>
      </c>
      <c r="BV190" s="260">
        <f t="shared" si="141"/>
        <v>0</v>
      </c>
      <c r="BW190" s="260">
        <f t="shared" si="142"/>
        <v>0</v>
      </c>
      <c r="BX190" s="260">
        <f t="shared" si="143"/>
        <v>0</v>
      </c>
      <c r="BY190" s="260">
        <f t="shared" si="144"/>
        <v>0</v>
      </c>
      <c r="BZ190" s="260">
        <f t="shared" si="145"/>
        <v>0</v>
      </c>
      <c r="CA190" s="260">
        <f t="shared" si="146"/>
        <v>0</v>
      </c>
      <c r="CB190" s="260">
        <f t="shared" si="147"/>
        <v>0</v>
      </c>
    </row>
    <row r="191" spans="43:80" x14ac:dyDescent="0.2">
      <c r="AQ191" s="248">
        <f t="shared" si="121"/>
        <v>2027</v>
      </c>
      <c r="AR191" s="60">
        <f t="shared" si="122"/>
        <v>185</v>
      </c>
      <c r="AS191" s="61">
        <v>46508</v>
      </c>
      <c r="AT191" s="180"/>
      <c r="AU191" s="50"/>
      <c r="AV191" s="50"/>
      <c r="AW191" s="50"/>
      <c r="AX191" s="50"/>
      <c r="AY191" s="50"/>
      <c r="AZ191" s="51"/>
      <c r="BA191" s="54">
        <f t="shared" si="132"/>
        <v>0</v>
      </c>
      <c r="BB191" s="55">
        <f t="shared" si="133"/>
        <v>0</v>
      </c>
      <c r="BC191" s="55">
        <f t="shared" si="134"/>
        <v>0</v>
      </c>
      <c r="BD191" s="55">
        <f t="shared" si="135"/>
        <v>0</v>
      </c>
      <c r="BE191" s="55">
        <f t="shared" si="136"/>
        <v>0</v>
      </c>
      <c r="BF191" s="55">
        <f t="shared" si="137"/>
        <v>0</v>
      </c>
      <c r="BG191" s="56">
        <f t="shared" si="138"/>
        <v>0</v>
      </c>
      <c r="BH191" s="55">
        <f t="shared" si="124"/>
        <v>0</v>
      </c>
      <c r="BI191" s="55">
        <f t="shared" si="125"/>
        <v>0</v>
      </c>
      <c r="BJ191" s="55">
        <f t="shared" si="126"/>
        <v>0</v>
      </c>
      <c r="BK191" s="55">
        <f t="shared" si="127"/>
        <v>0</v>
      </c>
      <c r="BL191" s="55">
        <f t="shared" si="128"/>
        <v>0</v>
      </c>
      <c r="BM191" s="55">
        <f t="shared" si="129"/>
        <v>0</v>
      </c>
      <c r="BN191" s="55">
        <f t="shared" si="130"/>
        <v>0</v>
      </c>
      <c r="BO191" s="55">
        <f t="shared" si="131"/>
        <v>0</v>
      </c>
      <c r="BP191" s="72">
        <f t="shared" si="152"/>
        <v>0</v>
      </c>
      <c r="BQ191" s="260">
        <f t="shared" si="153"/>
        <v>0</v>
      </c>
      <c r="BR191" s="260">
        <f t="shared" si="154"/>
        <v>0</v>
      </c>
      <c r="BS191" s="260">
        <f t="shared" si="155"/>
        <v>0</v>
      </c>
      <c r="BT191" s="260">
        <f t="shared" si="156"/>
        <v>0</v>
      </c>
      <c r="BU191" s="260">
        <f t="shared" si="140"/>
        <v>0</v>
      </c>
      <c r="BV191" s="260">
        <f t="shared" si="141"/>
        <v>0</v>
      </c>
      <c r="BW191" s="260">
        <f t="shared" si="142"/>
        <v>0</v>
      </c>
      <c r="BX191" s="260">
        <f t="shared" si="143"/>
        <v>0</v>
      </c>
      <c r="BY191" s="260">
        <f t="shared" si="144"/>
        <v>0</v>
      </c>
      <c r="BZ191" s="260">
        <f t="shared" si="145"/>
        <v>0</v>
      </c>
      <c r="CA191" s="260">
        <f t="shared" si="146"/>
        <v>0</v>
      </c>
      <c r="CB191" s="260">
        <f t="shared" si="147"/>
        <v>0</v>
      </c>
    </row>
    <row r="192" spans="43:80" x14ac:dyDescent="0.2">
      <c r="AQ192" s="248">
        <f t="shared" si="121"/>
        <v>2027</v>
      </c>
      <c r="AR192" s="60">
        <f t="shared" si="122"/>
        <v>186</v>
      </c>
      <c r="AS192" s="61">
        <v>46539</v>
      </c>
      <c r="AT192" s="180"/>
      <c r="AU192" s="50"/>
      <c r="AV192" s="50"/>
      <c r="AW192" s="50"/>
      <c r="AX192" s="50"/>
      <c r="AY192" s="50"/>
      <c r="AZ192" s="51"/>
      <c r="BA192" s="54">
        <f t="shared" si="132"/>
        <v>0</v>
      </c>
      <c r="BB192" s="55">
        <f t="shared" si="133"/>
        <v>0</v>
      </c>
      <c r="BC192" s="55">
        <f t="shared" si="134"/>
        <v>0</v>
      </c>
      <c r="BD192" s="55">
        <f t="shared" si="135"/>
        <v>0</v>
      </c>
      <c r="BE192" s="55">
        <f t="shared" si="136"/>
        <v>0</v>
      </c>
      <c r="BF192" s="55">
        <f t="shared" si="137"/>
        <v>0</v>
      </c>
      <c r="BG192" s="56">
        <f t="shared" si="138"/>
        <v>0</v>
      </c>
      <c r="BH192" s="55">
        <f t="shared" si="124"/>
        <v>0</v>
      </c>
      <c r="BI192" s="55">
        <f t="shared" si="125"/>
        <v>0</v>
      </c>
      <c r="BJ192" s="55">
        <f t="shared" si="126"/>
        <v>0</v>
      </c>
      <c r="BK192" s="55">
        <f t="shared" si="127"/>
        <v>0</v>
      </c>
      <c r="BL192" s="55">
        <f t="shared" si="128"/>
        <v>0</v>
      </c>
      <c r="BM192" s="55">
        <f t="shared" si="129"/>
        <v>0</v>
      </c>
      <c r="BN192" s="55">
        <f t="shared" si="130"/>
        <v>0</v>
      </c>
      <c r="BO192" s="55">
        <f t="shared" si="131"/>
        <v>0</v>
      </c>
      <c r="BP192" s="72">
        <f t="shared" si="152"/>
        <v>0</v>
      </c>
      <c r="BQ192" s="260">
        <f t="shared" si="153"/>
        <v>0</v>
      </c>
      <c r="BR192" s="260">
        <f t="shared" si="154"/>
        <v>0</v>
      </c>
      <c r="BS192" s="260">
        <f t="shared" si="155"/>
        <v>0</v>
      </c>
      <c r="BT192" s="260">
        <f t="shared" si="156"/>
        <v>0</v>
      </c>
      <c r="BU192" s="260">
        <f t="shared" si="140"/>
        <v>0</v>
      </c>
      <c r="BV192" s="260">
        <f t="shared" si="141"/>
        <v>0</v>
      </c>
      <c r="BW192" s="260">
        <f t="shared" si="142"/>
        <v>0</v>
      </c>
      <c r="BX192" s="260">
        <f t="shared" si="143"/>
        <v>0</v>
      </c>
      <c r="BY192" s="260">
        <f t="shared" si="144"/>
        <v>0</v>
      </c>
      <c r="BZ192" s="260">
        <f t="shared" si="145"/>
        <v>0</v>
      </c>
      <c r="CA192" s="260">
        <f t="shared" si="146"/>
        <v>0</v>
      </c>
      <c r="CB192" s="260">
        <f t="shared" si="147"/>
        <v>0</v>
      </c>
    </row>
    <row r="193" spans="43:80" x14ac:dyDescent="0.2">
      <c r="AQ193" s="248">
        <f t="shared" si="121"/>
        <v>2027</v>
      </c>
      <c r="AR193" s="60">
        <f t="shared" si="122"/>
        <v>187</v>
      </c>
      <c r="AS193" s="61">
        <v>46569</v>
      </c>
      <c r="AT193" s="180"/>
      <c r="AU193" s="50"/>
      <c r="AV193" s="50"/>
      <c r="AW193" s="50"/>
      <c r="AX193" s="50"/>
      <c r="AY193" s="50"/>
      <c r="AZ193" s="51"/>
      <c r="BA193" s="54">
        <f t="shared" si="132"/>
        <v>0</v>
      </c>
      <c r="BB193" s="55">
        <f t="shared" si="133"/>
        <v>0</v>
      </c>
      <c r="BC193" s="55">
        <f t="shared" si="134"/>
        <v>0</v>
      </c>
      <c r="BD193" s="55">
        <f t="shared" si="135"/>
        <v>0</v>
      </c>
      <c r="BE193" s="55">
        <f t="shared" si="136"/>
        <v>0</v>
      </c>
      <c r="BF193" s="55">
        <f t="shared" si="137"/>
        <v>0</v>
      </c>
      <c r="BG193" s="56">
        <f t="shared" si="138"/>
        <v>0</v>
      </c>
      <c r="BH193" s="55">
        <f t="shared" si="124"/>
        <v>0</v>
      </c>
      <c r="BI193" s="55">
        <f t="shared" si="125"/>
        <v>0</v>
      </c>
      <c r="BJ193" s="55">
        <f t="shared" si="126"/>
        <v>0</v>
      </c>
      <c r="BK193" s="55">
        <f t="shared" si="127"/>
        <v>0</v>
      </c>
      <c r="BL193" s="55">
        <f t="shared" si="128"/>
        <v>0</v>
      </c>
      <c r="BM193" s="55">
        <f t="shared" si="129"/>
        <v>0</v>
      </c>
      <c r="BN193" s="55">
        <f t="shared" si="130"/>
        <v>0</v>
      </c>
      <c r="BO193" s="55">
        <f t="shared" si="131"/>
        <v>0</v>
      </c>
      <c r="BP193" s="72">
        <f t="shared" si="152"/>
        <v>0</v>
      </c>
      <c r="BQ193" s="260">
        <f t="shared" si="153"/>
        <v>0</v>
      </c>
      <c r="BR193" s="260">
        <f t="shared" si="154"/>
        <v>0</v>
      </c>
      <c r="BS193" s="260">
        <f t="shared" si="155"/>
        <v>0</v>
      </c>
      <c r="BT193" s="260">
        <f t="shared" si="156"/>
        <v>0</v>
      </c>
      <c r="BU193" s="260">
        <f t="shared" si="140"/>
        <v>0</v>
      </c>
      <c r="BV193" s="260">
        <f t="shared" si="141"/>
        <v>0</v>
      </c>
      <c r="BW193" s="260">
        <f t="shared" si="142"/>
        <v>0</v>
      </c>
      <c r="BX193" s="260">
        <f t="shared" si="143"/>
        <v>0</v>
      </c>
      <c r="BY193" s="260">
        <f t="shared" si="144"/>
        <v>0</v>
      </c>
      <c r="BZ193" s="260">
        <f t="shared" si="145"/>
        <v>0</v>
      </c>
      <c r="CA193" s="260">
        <f t="shared" si="146"/>
        <v>0</v>
      </c>
      <c r="CB193" s="260">
        <f t="shared" si="147"/>
        <v>0</v>
      </c>
    </row>
    <row r="194" spans="43:80" x14ac:dyDescent="0.2">
      <c r="AQ194" s="248">
        <f t="shared" si="121"/>
        <v>2027</v>
      </c>
      <c r="AR194" s="60">
        <f t="shared" si="122"/>
        <v>188</v>
      </c>
      <c r="AS194" s="61">
        <v>46600</v>
      </c>
      <c r="AT194" s="180"/>
      <c r="AU194" s="50"/>
      <c r="AV194" s="50"/>
      <c r="AW194" s="50"/>
      <c r="AX194" s="50"/>
      <c r="AY194" s="50"/>
      <c r="AZ194" s="51"/>
      <c r="BA194" s="54">
        <f t="shared" si="132"/>
        <v>0</v>
      </c>
      <c r="BB194" s="55">
        <f t="shared" si="133"/>
        <v>0</v>
      </c>
      <c r="BC194" s="55">
        <f t="shared" si="134"/>
        <v>0</v>
      </c>
      <c r="BD194" s="55">
        <f t="shared" si="135"/>
        <v>0</v>
      </c>
      <c r="BE194" s="55">
        <f t="shared" si="136"/>
        <v>0</v>
      </c>
      <c r="BF194" s="55">
        <f t="shared" si="137"/>
        <v>0</v>
      </c>
      <c r="BG194" s="56">
        <f t="shared" si="138"/>
        <v>0</v>
      </c>
      <c r="BH194" s="55">
        <f t="shared" si="124"/>
        <v>0</v>
      </c>
      <c r="BI194" s="55">
        <f t="shared" si="125"/>
        <v>0</v>
      </c>
      <c r="BJ194" s="55">
        <f t="shared" si="126"/>
        <v>0</v>
      </c>
      <c r="BK194" s="55">
        <f t="shared" si="127"/>
        <v>0</v>
      </c>
      <c r="BL194" s="55">
        <f t="shared" si="128"/>
        <v>0</v>
      </c>
      <c r="BM194" s="55">
        <f t="shared" si="129"/>
        <v>0</v>
      </c>
      <c r="BN194" s="55">
        <f t="shared" si="130"/>
        <v>0</v>
      </c>
      <c r="BO194" s="55">
        <f t="shared" si="131"/>
        <v>0</v>
      </c>
      <c r="BP194" s="72">
        <f t="shared" si="152"/>
        <v>0</v>
      </c>
      <c r="BQ194" s="260">
        <f t="shared" si="153"/>
        <v>0</v>
      </c>
      <c r="BR194" s="260">
        <f t="shared" si="154"/>
        <v>0</v>
      </c>
      <c r="BS194" s="260">
        <f t="shared" si="155"/>
        <v>0</v>
      </c>
      <c r="BT194" s="260">
        <f t="shared" si="156"/>
        <v>0</v>
      </c>
      <c r="BU194" s="260">
        <f t="shared" si="140"/>
        <v>0</v>
      </c>
      <c r="BV194" s="260">
        <f t="shared" si="141"/>
        <v>0</v>
      </c>
      <c r="BW194" s="260">
        <f t="shared" si="142"/>
        <v>0</v>
      </c>
      <c r="BX194" s="260">
        <f t="shared" si="143"/>
        <v>0</v>
      </c>
      <c r="BY194" s="260">
        <f t="shared" si="144"/>
        <v>0</v>
      </c>
      <c r="BZ194" s="260">
        <f t="shared" si="145"/>
        <v>0</v>
      </c>
      <c r="CA194" s="260">
        <f t="shared" si="146"/>
        <v>0</v>
      </c>
      <c r="CB194" s="260">
        <f t="shared" si="147"/>
        <v>0</v>
      </c>
    </row>
    <row r="195" spans="43:80" x14ac:dyDescent="0.2">
      <c r="AQ195" s="248">
        <f t="shared" si="121"/>
        <v>2027</v>
      </c>
      <c r="AR195" s="60">
        <f t="shared" si="122"/>
        <v>189</v>
      </c>
      <c r="AS195" s="61">
        <v>46631</v>
      </c>
      <c r="AT195" s="180"/>
      <c r="AU195" s="50"/>
      <c r="AV195" s="50"/>
      <c r="AW195" s="50"/>
      <c r="AX195" s="50"/>
      <c r="AY195" s="50"/>
      <c r="AZ195" s="51"/>
      <c r="BA195" s="54">
        <f t="shared" si="132"/>
        <v>0</v>
      </c>
      <c r="BB195" s="55">
        <f t="shared" si="133"/>
        <v>0</v>
      </c>
      <c r="BC195" s="55">
        <f t="shared" si="134"/>
        <v>0</v>
      </c>
      <c r="BD195" s="55">
        <f t="shared" si="135"/>
        <v>0</v>
      </c>
      <c r="BE195" s="55">
        <f t="shared" si="136"/>
        <v>0</v>
      </c>
      <c r="BF195" s="55">
        <f t="shared" si="137"/>
        <v>0</v>
      </c>
      <c r="BG195" s="56">
        <f t="shared" si="138"/>
        <v>0</v>
      </c>
      <c r="BH195" s="55">
        <f t="shared" si="124"/>
        <v>0</v>
      </c>
      <c r="BI195" s="55">
        <f t="shared" si="125"/>
        <v>0</v>
      </c>
      <c r="BJ195" s="55">
        <f t="shared" si="126"/>
        <v>0</v>
      </c>
      <c r="BK195" s="55">
        <f t="shared" si="127"/>
        <v>0</v>
      </c>
      <c r="BL195" s="55">
        <f t="shared" si="128"/>
        <v>0</v>
      </c>
      <c r="BM195" s="55">
        <f t="shared" si="129"/>
        <v>0</v>
      </c>
      <c r="BN195" s="55">
        <f t="shared" si="130"/>
        <v>0</v>
      </c>
      <c r="BO195" s="55">
        <f t="shared" si="131"/>
        <v>0</v>
      </c>
      <c r="BP195" s="72">
        <f t="shared" si="152"/>
        <v>0</v>
      </c>
      <c r="BQ195" s="260">
        <f t="shared" si="153"/>
        <v>0</v>
      </c>
      <c r="BR195" s="260">
        <f t="shared" si="154"/>
        <v>0</v>
      </c>
      <c r="BS195" s="260">
        <f t="shared" si="155"/>
        <v>0</v>
      </c>
      <c r="BT195" s="260">
        <f t="shared" si="156"/>
        <v>0</v>
      </c>
      <c r="BU195" s="260">
        <f t="shared" si="140"/>
        <v>0</v>
      </c>
      <c r="BV195" s="260">
        <f t="shared" si="141"/>
        <v>0</v>
      </c>
      <c r="BW195" s="260">
        <f t="shared" si="142"/>
        <v>0</v>
      </c>
      <c r="BX195" s="260">
        <f t="shared" si="143"/>
        <v>0</v>
      </c>
      <c r="BY195" s="260">
        <f t="shared" si="144"/>
        <v>0</v>
      </c>
      <c r="BZ195" s="260">
        <f t="shared" si="145"/>
        <v>0</v>
      </c>
      <c r="CA195" s="260">
        <f t="shared" si="146"/>
        <v>0</v>
      </c>
      <c r="CB195" s="260">
        <f t="shared" si="147"/>
        <v>0</v>
      </c>
    </row>
    <row r="196" spans="43:80" x14ac:dyDescent="0.2">
      <c r="AQ196" s="248">
        <f t="shared" si="121"/>
        <v>2027</v>
      </c>
      <c r="AR196" s="60">
        <f t="shared" si="122"/>
        <v>190</v>
      </c>
      <c r="AS196" s="61">
        <v>46661</v>
      </c>
      <c r="AT196" s="180"/>
      <c r="AU196" s="50"/>
      <c r="AV196" s="50"/>
      <c r="AW196" s="50"/>
      <c r="AX196" s="50"/>
      <c r="AY196" s="50"/>
      <c r="AZ196" s="51"/>
      <c r="BA196" s="54">
        <f t="shared" si="132"/>
        <v>0</v>
      </c>
      <c r="BB196" s="55">
        <f t="shared" si="133"/>
        <v>0</v>
      </c>
      <c r="BC196" s="55">
        <f t="shared" si="134"/>
        <v>0</v>
      </c>
      <c r="BD196" s="55">
        <f t="shared" si="135"/>
        <v>0</v>
      </c>
      <c r="BE196" s="55">
        <f t="shared" si="136"/>
        <v>0</v>
      </c>
      <c r="BF196" s="55">
        <f t="shared" si="137"/>
        <v>0</v>
      </c>
      <c r="BG196" s="56">
        <f t="shared" si="138"/>
        <v>0</v>
      </c>
      <c r="BH196" s="55">
        <f t="shared" si="124"/>
        <v>0</v>
      </c>
      <c r="BI196" s="55">
        <f t="shared" si="125"/>
        <v>0</v>
      </c>
      <c r="BJ196" s="55">
        <f t="shared" si="126"/>
        <v>0</v>
      </c>
      <c r="BK196" s="55">
        <f t="shared" si="127"/>
        <v>0</v>
      </c>
      <c r="BL196" s="55">
        <f t="shared" si="128"/>
        <v>0</v>
      </c>
      <c r="BM196" s="55">
        <f t="shared" si="129"/>
        <v>0</v>
      </c>
      <c r="BN196" s="55">
        <f t="shared" si="130"/>
        <v>0</v>
      </c>
      <c r="BO196" s="55">
        <f t="shared" si="131"/>
        <v>0</v>
      </c>
      <c r="BP196" s="72">
        <f t="shared" si="152"/>
        <v>0</v>
      </c>
      <c r="BQ196" s="260">
        <f t="shared" si="153"/>
        <v>0</v>
      </c>
      <c r="BR196" s="260">
        <f t="shared" si="154"/>
        <v>0</v>
      </c>
      <c r="BS196" s="260">
        <f t="shared" si="155"/>
        <v>0</v>
      </c>
      <c r="BT196" s="260">
        <f t="shared" si="156"/>
        <v>0</v>
      </c>
      <c r="BU196" s="260">
        <f t="shared" si="140"/>
        <v>0</v>
      </c>
      <c r="BV196" s="260">
        <f t="shared" si="141"/>
        <v>0</v>
      </c>
      <c r="BW196" s="260">
        <f t="shared" si="142"/>
        <v>0</v>
      </c>
      <c r="BX196" s="260">
        <f t="shared" si="143"/>
        <v>0</v>
      </c>
      <c r="BY196" s="260">
        <f t="shared" si="144"/>
        <v>0</v>
      </c>
      <c r="BZ196" s="260">
        <f t="shared" si="145"/>
        <v>0</v>
      </c>
      <c r="CA196" s="260">
        <f t="shared" si="146"/>
        <v>0</v>
      </c>
      <c r="CB196" s="260">
        <f t="shared" si="147"/>
        <v>0</v>
      </c>
    </row>
    <row r="197" spans="43:80" x14ac:dyDescent="0.2">
      <c r="AQ197" s="248">
        <f t="shared" si="121"/>
        <v>2027</v>
      </c>
      <c r="AR197" s="60">
        <f t="shared" si="122"/>
        <v>191</v>
      </c>
      <c r="AS197" s="61">
        <v>46692</v>
      </c>
      <c r="AT197" s="180"/>
      <c r="AU197" s="50"/>
      <c r="AV197" s="50"/>
      <c r="AW197" s="50"/>
      <c r="AX197" s="50"/>
      <c r="AY197" s="50"/>
      <c r="AZ197" s="51"/>
      <c r="BA197" s="54">
        <f t="shared" si="132"/>
        <v>0</v>
      </c>
      <c r="BB197" s="55">
        <f t="shared" si="133"/>
        <v>0</v>
      </c>
      <c r="BC197" s="55">
        <f t="shared" si="134"/>
        <v>0</v>
      </c>
      <c r="BD197" s="55">
        <f t="shared" si="135"/>
        <v>0</v>
      </c>
      <c r="BE197" s="55">
        <f t="shared" si="136"/>
        <v>0</v>
      </c>
      <c r="BF197" s="55">
        <f t="shared" si="137"/>
        <v>0</v>
      </c>
      <c r="BG197" s="56">
        <f t="shared" si="138"/>
        <v>0</v>
      </c>
      <c r="BH197" s="55">
        <f t="shared" si="124"/>
        <v>0</v>
      </c>
      <c r="BI197" s="55">
        <f t="shared" si="125"/>
        <v>0</v>
      </c>
      <c r="BJ197" s="55">
        <f t="shared" si="126"/>
        <v>0</v>
      </c>
      <c r="BK197" s="55">
        <f t="shared" si="127"/>
        <v>0</v>
      </c>
      <c r="BL197" s="55">
        <f t="shared" si="128"/>
        <v>0</v>
      </c>
      <c r="BM197" s="55">
        <f t="shared" si="129"/>
        <v>0</v>
      </c>
      <c r="BN197" s="55">
        <f t="shared" si="130"/>
        <v>0</v>
      </c>
      <c r="BO197" s="55">
        <f t="shared" si="131"/>
        <v>0</v>
      </c>
      <c r="BP197" s="72">
        <f t="shared" si="152"/>
        <v>0</v>
      </c>
      <c r="BQ197" s="260">
        <f t="shared" si="153"/>
        <v>0</v>
      </c>
      <c r="BR197" s="260">
        <f t="shared" si="154"/>
        <v>0</v>
      </c>
      <c r="BS197" s="260">
        <f t="shared" si="155"/>
        <v>0</v>
      </c>
      <c r="BT197" s="260">
        <f t="shared" si="156"/>
        <v>0</v>
      </c>
      <c r="BU197" s="260">
        <f t="shared" si="140"/>
        <v>0</v>
      </c>
      <c r="BV197" s="260">
        <f t="shared" si="141"/>
        <v>0</v>
      </c>
      <c r="BW197" s="260">
        <f t="shared" si="142"/>
        <v>0</v>
      </c>
      <c r="BX197" s="260">
        <f t="shared" si="143"/>
        <v>0</v>
      </c>
      <c r="BY197" s="260">
        <f t="shared" si="144"/>
        <v>0</v>
      </c>
      <c r="BZ197" s="260">
        <f t="shared" si="145"/>
        <v>0</v>
      </c>
      <c r="CA197" s="260">
        <f t="shared" si="146"/>
        <v>0</v>
      </c>
      <c r="CB197" s="260">
        <f t="shared" si="147"/>
        <v>0</v>
      </c>
    </row>
    <row r="198" spans="43:80" x14ac:dyDescent="0.2">
      <c r="AQ198" s="248">
        <f t="shared" si="121"/>
        <v>2027</v>
      </c>
      <c r="AR198" s="60">
        <f t="shared" si="122"/>
        <v>192</v>
      </c>
      <c r="AS198" s="61">
        <v>46722</v>
      </c>
      <c r="AT198" s="180"/>
      <c r="AU198" s="50"/>
      <c r="AV198" s="50"/>
      <c r="AW198" s="50"/>
      <c r="AX198" s="50"/>
      <c r="AY198" s="50"/>
      <c r="AZ198" s="51"/>
      <c r="BA198" s="54">
        <f t="shared" si="132"/>
        <v>0</v>
      </c>
      <c r="BB198" s="55">
        <f t="shared" si="133"/>
        <v>0</v>
      </c>
      <c r="BC198" s="55">
        <f t="shared" si="134"/>
        <v>0</v>
      </c>
      <c r="BD198" s="55">
        <f t="shared" si="135"/>
        <v>0</v>
      </c>
      <c r="BE198" s="55">
        <f t="shared" si="136"/>
        <v>0</v>
      </c>
      <c r="BF198" s="55">
        <f t="shared" si="137"/>
        <v>0</v>
      </c>
      <c r="BG198" s="56">
        <f t="shared" si="138"/>
        <v>0</v>
      </c>
      <c r="BH198" s="55">
        <f t="shared" si="124"/>
        <v>0</v>
      </c>
      <c r="BI198" s="55">
        <f t="shared" si="125"/>
        <v>0</v>
      </c>
      <c r="BJ198" s="55">
        <f t="shared" si="126"/>
        <v>0</v>
      </c>
      <c r="BK198" s="55">
        <f t="shared" si="127"/>
        <v>0</v>
      </c>
      <c r="BL198" s="55">
        <f t="shared" si="128"/>
        <v>0</v>
      </c>
      <c r="BM198" s="55">
        <f t="shared" si="129"/>
        <v>0</v>
      </c>
      <c r="BN198" s="55">
        <f t="shared" si="130"/>
        <v>0</v>
      </c>
      <c r="BO198" s="55">
        <f t="shared" si="131"/>
        <v>0</v>
      </c>
      <c r="BP198" s="72">
        <f t="shared" si="152"/>
        <v>0</v>
      </c>
      <c r="BQ198" s="260">
        <f t="shared" si="153"/>
        <v>0</v>
      </c>
      <c r="BR198" s="260">
        <f t="shared" si="154"/>
        <v>0</v>
      </c>
      <c r="BS198" s="260">
        <f t="shared" si="155"/>
        <v>0</v>
      </c>
      <c r="BT198" s="260">
        <f t="shared" si="156"/>
        <v>0</v>
      </c>
      <c r="BU198" s="260">
        <f t="shared" si="140"/>
        <v>0</v>
      </c>
      <c r="BV198" s="260">
        <f t="shared" si="141"/>
        <v>0</v>
      </c>
      <c r="BW198" s="260">
        <f t="shared" si="142"/>
        <v>0</v>
      </c>
      <c r="BX198" s="260">
        <f t="shared" si="143"/>
        <v>0</v>
      </c>
      <c r="BY198" s="260">
        <f t="shared" si="144"/>
        <v>0</v>
      </c>
      <c r="BZ198" s="260">
        <f t="shared" si="145"/>
        <v>0</v>
      </c>
      <c r="CA198" s="260">
        <f t="shared" si="146"/>
        <v>0</v>
      </c>
      <c r="CB198" s="260">
        <f t="shared" si="147"/>
        <v>0</v>
      </c>
    </row>
    <row r="199" spans="43:80" x14ac:dyDescent="0.2">
      <c r="AQ199" s="248">
        <f t="shared" si="121"/>
        <v>2028</v>
      </c>
      <c r="AR199" s="60">
        <f t="shared" si="122"/>
        <v>193</v>
      </c>
      <c r="AS199" s="61">
        <v>46753</v>
      </c>
      <c r="AT199" s="180"/>
      <c r="AU199" s="50"/>
      <c r="AV199" s="50"/>
      <c r="AW199" s="50"/>
      <c r="AX199" s="50"/>
      <c r="AY199" s="50"/>
      <c r="AZ199" s="51"/>
      <c r="BA199" s="54">
        <f t="shared" si="132"/>
        <v>0</v>
      </c>
      <c r="BB199" s="55">
        <f t="shared" si="133"/>
        <v>0</v>
      </c>
      <c r="BC199" s="55">
        <f t="shared" si="134"/>
        <v>0</v>
      </c>
      <c r="BD199" s="55">
        <f t="shared" si="135"/>
        <v>0</v>
      </c>
      <c r="BE199" s="55">
        <f t="shared" si="136"/>
        <v>0</v>
      </c>
      <c r="BF199" s="55">
        <f t="shared" si="137"/>
        <v>0</v>
      </c>
      <c r="BG199" s="56">
        <f t="shared" si="138"/>
        <v>0</v>
      </c>
      <c r="BH199" s="55">
        <f t="shared" si="124"/>
        <v>0</v>
      </c>
      <c r="BI199" s="55">
        <f t="shared" si="125"/>
        <v>0</v>
      </c>
      <c r="BJ199" s="55">
        <f t="shared" si="126"/>
        <v>0</v>
      </c>
      <c r="BK199" s="55">
        <f t="shared" si="127"/>
        <v>0</v>
      </c>
      <c r="BL199" s="55">
        <f t="shared" si="128"/>
        <v>0</v>
      </c>
      <c r="BM199" s="55">
        <f t="shared" si="129"/>
        <v>0</v>
      </c>
      <c r="BN199" s="55">
        <f t="shared" si="130"/>
        <v>0</v>
      </c>
      <c r="BO199" s="55">
        <f t="shared" si="131"/>
        <v>0</v>
      </c>
      <c r="BP199" s="72">
        <f t="shared" si="152"/>
        <v>0</v>
      </c>
      <c r="BQ199" s="260">
        <f t="shared" si="153"/>
        <v>0</v>
      </c>
      <c r="BR199" s="260">
        <f t="shared" si="154"/>
        <v>0</v>
      </c>
      <c r="BS199" s="260">
        <f t="shared" si="155"/>
        <v>0</v>
      </c>
      <c r="BT199" s="260">
        <f t="shared" si="156"/>
        <v>0</v>
      </c>
      <c r="BU199" s="260">
        <f t="shared" si="140"/>
        <v>0</v>
      </c>
      <c r="BV199" s="260">
        <f t="shared" si="141"/>
        <v>0</v>
      </c>
      <c r="BW199" s="260">
        <f t="shared" si="142"/>
        <v>0</v>
      </c>
      <c r="BX199" s="260">
        <f t="shared" si="143"/>
        <v>0</v>
      </c>
      <c r="BY199" s="260">
        <f t="shared" si="144"/>
        <v>0</v>
      </c>
      <c r="BZ199" s="260">
        <f t="shared" si="145"/>
        <v>0</v>
      </c>
      <c r="CA199" s="260">
        <f t="shared" si="146"/>
        <v>0</v>
      </c>
      <c r="CB199" s="260">
        <f t="shared" si="147"/>
        <v>0</v>
      </c>
    </row>
    <row r="200" spans="43:80" x14ac:dyDescent="0.2">
      <c r="AQ200" s="248">
        <f t="shared" ref="AQ200:AQ234" si="157">+YEAR(AS200)</f>
        <v>2028</v>
      </c>
      <c r="AR200" s="60">
        <f t="shared" ref="AR200:AR234" si="158">+AR199+1</f>
        <v>194</v>
      </c>
      <c r="AS200" s="61">
        <v>46784</v>
      </c>
      <c r="AT200" s="180"/>
      <c r="AU200" s="50"/>
      <c r="AV200" s="50"/>
      <c r="AW200" s="50"/>
      <c r="AX200" s="50"/>
      <c r="AY200" s="50"/>
      <c r="AZ200" s="51"/>
      <c r="BA200" s="54">
        <f t="shared" si="132"/>
        <v>0</v>
      </c>
      <c r="BB200" s="55">
        <f t="shared" si="133"/>
        <v>0</v>
      </c>
      <c r="BC200" s="55">
        <f t="shared" si="134"/>
        <v>0</v>
      </c>
      <c r="BD200" s="55">
        <f t="shared" si="135"/>
        <v>0</v>
      </c>
      <c r="BE200" s="55">
        <f t="shared" si="136"/>
        <v>0</v>
      </c>
      <c r="BF200" s="55">
        <f t="shared" si="137"/>
        <v>0</v>
      </c>
      <c r="BG200" s="56">
        <f t="shared" si="138"/>
        <v>0</v>
      </c>
      <c r="BH200" s="55">
        <f t="shared" ref="BH200:BH234" si="159">+($BA200*$D$7+$BB200*$D$8+$BC200*$D$9+$BD200*$D$10+$BE200*$D$11)</f>
        <v>0</v>
      </c>
      <c r="BI200" s="55">
        <f t="shared" ref="BI200:BI234" si="160">+($BA200*$E$7+$BB200*$E$8+$BC200*$E$9+$BD200*$E$10+$BE200*$E$11)</f>
        <v>0</v>
      </c>
      <c r="BJ200" s="55">
        <f t="shared" ref="BJ200:BJ234" si="161">+($BA200*$H$7+$BB200*$H$8+$BC200*$H$9+$BD200*$H$10+$BE200*$H$11)</f>
        <v>0</v>
      </c>
      <c r="BK200" s="55">
        <f t="shared" ref="BK200:BK234" si="162">+($BA200*$I$7+$BB200*$I$8+$BC200*$I$9+$BD200*$I$10+$BE200*$I$11)</f>
        <v>0</v>
      </c>
      <c r="BL200" s="55">
        <f t="shared" ref="BL200:BL234" si="163">+($BA200*$J$7+$BB200*$J$8+$BC200*$J$9+$BD200*$J$10+$BE200*$J$11)</f>
        <v>0</v>
      </c>
      <c r="BM200" s="55">
        <f t="shared" ref="BM200:BM234" si="164">+($BA200*$K$7+$BB200*$K$8+$BC200*$K$9+$BD200*$K$10+$BE200*$K$11)</f>
        <v>0</v>
      </c>
      <c r="BN200" s="55">
        <f t="shared" ref="BN200:BN234" si="165">+($BA200*$L$7+$BB200*$L$8+$BC200*$L$9+$BD200*$L$10+$BE200*$L$11)</f>
        <v>0</v>
      </c>
      <c r="BO200" s="55">
        <f t="shared" ref="BO200:BO234" si="166">+($BA200*$M$7+$BB200*$M$8+$BC200*$M$9+$BD200*$M$10+$BE200*$M$11)</f>
        <v>0</v>
      </c>
      <c r="BP200" s="72">
        <f t="shared" si="152"/>
        <v>0</v>
      </c>
      <c r="BQ200" s="260">
        <f t="shared" si="153"/>
        <v>0</v>
      </c>
      <c r="BR200" s="260">
        <f t="shared" si="154"/>
        <v>0</v>
      </c>
      <c r="BS200" s="260">
        <f t="shared" si="155"/>
        <v>0</v>
      </c>
      <c r="BT200" s="260">
        <f t="shared" si="156"/>
        <v>0</v>
      </c>
      <c r="BU200" s="260">
        <f t="shared" si="140"/>
        <v>0</v>
      </c>
      <c r="BV200" s="260">
        <f t="shared" si="141"/>
        <v>0</v>
      </c>
      <c r="BW200" s="260">
        <f t="shared" si="142"/>
        <v>0</v>
      </c>
      <c r="BX200" s="260">
        <f t="shared" si="143"/>
        <v>0</v>
      </c>
      <c r="BY200" s="260">
        <f t="shared" si="144"/>
        <v>0</v>
      </c>
      <c r="BZ200" s="260">
        <f t="shared" si="145"/>
        <v>0</v>
      </c>
      <c r="CA200" s="260">
        <f t="shared" si="146"/>
        <v>0</v>
      </c>
      <c r="CB200" s="260">
        <f t="shared" si="147"/>
        <v>0</v>
      </c>
    </row>
    <row r="201" spans="43:80" x14ac:dyDescent="0.2">
      <c r="AQ201" s="248">
        <f t="shared" si="157"/>
        <v>2028</v>
      </c>
      <c r="AR201" s="60">
        <f t="shared" si="158"/>
        <v>195</v>
      </c>
      <c r="AS201" s="61">
        <v>46813</v>
      </c>
      <c r="AT201" s="180"/>
      <c r="AU201" s="50"/>
      <c r="AV201" s="50"/>
      <c r="AW201" s="50"/>
      <c r="AX201" s="50"/>
      <c r="AY201" s="50"/>
      <c r="AZ201" s="51"/>
      <c r="BA201" s="54">
        <f t="shared" si="132"/>
        <v>0</v>
      </c>
      <c r="BB201" s="55">
        <f t="shared" si="133"/>
        <v>0</v>
      </c>
      <c r="BC201" s="55">
        <f t="shared" si="134"/>
        <v>0</v>
      </c>
      <c r="BD201" s="55">
        <f t="shared" si="135"/>
        <v>0</v>
      </c>
      <c r="BE201" s="55">
        <f t="shared" si="136"/>
        <v>0</v>
      </c>
      <c r="BF201" s="55">
        <f t="shared" si="137"/>
        <v>0</v>
      </c>
      <c r="BG201" s="56">
        <f t="shared" si="138"/>
        <v>0</v>
      </c>
      <c r="BH201" s="55">
        <f t="shared" si="159"/>
        <v>0</v>
      </c>
      <c r="BI201" s="55">
        <f t="shared" si="160"/>
        <v>0</v>
      </c>
      <c r="BJ201" s="55">
        <f t="shared" si="161"/>
        <v>0</v>
      </c>
      <c r="BK201" s="55">
        <f t="shared" si="162"/>
        <v>0</v>
      </c>
      <c r="BL201" s="55">
        <f t="shared" si="163"/>
        <v>0</v>
      </c>
      <c r="BM201" s="55">
        <f t="shared" si="164"/>
        <v>0</v>
      </c>
      <c r="BN201" s="55">
        <f t="shared" si="165"/>
        <v>0</v>
      </c>
      <c r="BO201" s="55">
        <f t="shared" si="166"/>
        <v>0</v>
      </c>
      <c r="BP201" s="72">
        <f t="shared" si="152"/>
        <v>0</v>
      </c>
      <c r="BQ201" s="260">
        <f t="shared" si="153"/>
        <v>0</v>
      </c>
      <c r="BR201" s="260">
        <f t="shared" si="154"/>
        <v>0</v>
      </c>
      <c r="BS201" s="260">
        <f t="shared" si="155"/>
        <v>0</v>
      </c>
      <c r="BT201" s="260">
        <f t="shared" si="156"/>
        <v>0</v>
      </c>
      <c r="BU201" s="260">
        <f t="shared" si="140"/>
        <v>0</v>
      </c>
      <c r="BV201" s="260">
        <f t="shared" si="141"/>
        <v>0</v>
      </c>
      <c r="BW201" s="260">
        <f t="shared" si="142"/>
        <v>0</v>
      </c>
      <c r="BX201" s="260">
        <f t="shared" si="143"/>
        <v>0</v>
      </c>
      <c r="BY201" s="260">
        <f t="shared" si="144"/>
        <v>0</v>
      </c>
      <c r="BZ201" s="260">
        <f t="shared" si="145"/>
        <v>0</v>
      </c>
      <c r="CA201" s="260">
        <f t="shared" si="146"/>
        <v>0</v>
      </c>
      <c r="CB201" s="260">
        <f t="shared" si="147"/>
        <v>0</v>
      </c>
    </row>
    <row r="202" spans="43:80" x14ac:dyDescent="0.2">
      <c r="AQ202" s="248">
        <f t="shared" si="157"/>
        <v>2028</v>
      </c>
      <c r="AR202" s="60">
        <f t="shared" si="158"/>
        <v>196</v>
      </c>
      <c r="AS202" s="61">
        <v>46844</v>
      </c>
      <c r="AT202" s="180"/>
      <c r="AU202" s="50"/>
      <c r="AV202" s="50"/>
      <c r="AW202" s="50"/>
      <c r="AX202" s="50"/>
      <c r="AY202" s="50"/>
      <c r="AZ202" s="51"/>
      <c r="BA202" s="54">
        <f t="shared" si="132"/>
        <v>0</v>
      </c>
      <c r="BB202" s="55">
        <f t="shared" si="133"/>
        <v>0</v>
      </c>
      <c r="BC202" s="55">
        <f t="shared" si="134"/>
        <v>0</v>
      </c>
      <c r="BD202" s="55">
        <f t="shared" si="135"/>
        <v>0</v>
      </c>
      <c r="BE202" s="55">
        <f t="shared" si="136"/>
        <v>0</v>
      </c>
      <c r="BF202" s="55">
        <f t="shared" si="137"/>
        <v>0</v>
      </c>
      <c r="BG202" s="56">
        <f t="shared" si="138"/>
        <v>0</v>
      </c>
      <c r="BH202" s="55">
        <f t="shared" si="159"/>
        <v>0</v>
      </c>
      <c r="BI202" s="55">
        <f t="shared" si="160"/>
        <v>0</v>
      </c>
      <c r="BJ202" s="55">
        <f t="shared" si="161"/>
        <v>0</v>
      </c>
      <c r="BK202" s="55">
        <f t="shared" si="162"/>
        <v>0</v>
      </c>
      <c r="BL202" s="55">
        <f t="shared" si="163"/>
        <v>0</v>
      </c>
      <c r="BM202" s="55">
        <f t="shared" si="164"/>
        <v>0</v>
      </c>
      <c r="BN202" s="55">
        <f t="shared" si="165"/>
        <v>0</v>
      </c>
      <c r="BO202" s="55">
        <f t="shared" si="166"/>
        <v>0</v>
      </c>
      <c r="BP202" s="72">
        <f t="shared" ref="BP202:BP219" si="167">+AVERAGE(BA197:BA202)</f>
        <v>0</v>
      </c>
      <c r="BQ202" s="260">
        <f t="shared" ref="BQ202:BQ219" si="168">+AVERAGE(BB197:BB202)</f>
        <v>0</v>
      </c>
      <c r="BR202" s="260">
        <f t="shared" ref="BR202:BR219" si="169">+AVERAGE(BC197:BC202)</f>
        <v>0</v>
      </c>
      <c r="BS202" s="260">
        <f t="shared" ref="BS202:BS219" si="170">+AVERAGE(BD197:BD202)</f>
        <v>0</v>
      </c>
      <c r="BT202" s="260">
        <f t="shared" si="156"/>
        <v>0</v>
      </c>
      <c r="BU202" s="260">
        <f t="shared" si="140"/>
        <v>0</v>
      </c>
      <c r="BV202" s="260">
        <f t="shared" si="141"/>
        <v>0</v>
      </c>
      <c r="BW202" s="260">
        <f t="shared" si="142"/>
        <v>0</v>
      </c>
      <c r="BX202" s="260">
        <f t="shared" si="143"/>
        <v>0</v>
      </c>
      <c r="BY202" s="260">
        <f t="shared" si="144"/>
        <v>0</v>
      </c>
      <c r="BZ202" s="260">
        <f t="shared" si="145"/>
        <v>0</v>
      </c>
      <c r="CA202" s="260">
        <f t="shared" si="146"/>
        <v>0</v>
      </c>
      <c r="CB202" s="260">
        <f t="shared" si="147"/>
        <v>0</v>
      </c>
    </row>
    <row r="203" spans="43:80" x14ac:dyDescent="0.2">
      <c r="AQ203" s="248">
        <f t="shared" si="157"/>
        <v>2028</v>
      </c>
      <c r="AR203" s="60">
        <f t="shared" si="158"/>
        <v>197</v>
      </c>
      <c r="AS203" s="61">
        <v>46874</v>
      </c>
      <c r="AT203" s="180"/>
      <c r="AU203" s="50"/>
      <c r="AV203" s="50"/>
      <c r="AW203" s="50"/>
      <c r="AX203" s="50"/>
      <c r="AY203" s="50"/>
      <c r="AZ203" s="51"/>
      <c r="BA203" s="54">
        <f t="shared" si="132"/>
        <v>0</v>
      </c>
      <c r="BB203" s="55">
        <f t="shared" si="133"/>
        <v>0</v>
      </c>
      <c r="BC203" s="55">
        <f t="shared" si="134"/>
        <v>0</v>
      </c>
      <c r="BD203" s="55">
        <f t="shared" si="135"/>
        <v>0</v>
      </c>
      <c r="BE203" s="55">
        <f t="shared" si="136"/>
        <v>0</v>
      </c>
      <c r="BF203" s="55">
        <f t="shared" si="137"/>
        <v>0</v>
      </c>
      <c r="BG203" s="56">
        <f t="shared" si="138"/>
        <v>0</v>
      </c>
      <c r="BH203" s="55">
        <f t="shared" si="159"/>
        <v>0</v>
      </c>
      <c r="BI203" s="55">
        <f t="shared" si="160"/>
        <v>0</v>
      </c>
      <c r="BJ203" s="55">
        <f t="shared" si="161"/>
        <v>0</v>
      </c>
      <c r="BK203" s="55">
        <f t="shared" si="162"/>
        <v>0</v>
      </c>
      <c r="BL203" s="55">
        <f t="shared" si="163"/>
        <v>0</v>
      </c>
      <c r="BM203" s="55">
        <f t="shared" si="164"/>
        <v>0</v>
      </c>
      <c r="BN203" s="55">
        <f t="shared" si="165"/>
        <v>0</v>
      </c>
      <c r="BO203" s="55">
        <f t="shared" si="166"/>
        <v>0</v>
      </c>
      <c r="BP203" s="72">
        <f t="shared" si="167"/>
        <v>0</v>
      </c>
      <c r="BQ203" s="260">
        <f t="shared" si="168"/>
        <v>0</v>
      </c>
      <c r="BR203" s="260">
        <f t="shared" si="169"/>
        <v>0</v>
      </c>
      <c r="BS203" s="260">
        <f t="shared" si="170"/>
        <v>0</v>
      </c>
      <c r="BT203" s="260">
        <f t="shared" si="156"/>
        <v>0</v>
      </c>
      <c r="BU203" s="260">
        <f t="shared" si="140"/>
        <v>0</v>
      </c>
      <c r="BV203" s="260">
        <f t="shared" si="141"/>
        <v>0</v>
      </c>
      <c r="BW203" s="260">
        <f t="shared" si="142"/>
        <v>0</v>
      </c>
      <c r="BX203" s="260">
        <f t="shared" si="143"/>
        <v>0</v>
      </c>
      <c r="BY203" s="260">
        <f t="shared" si="144"/>
        <v>0</v>
      </c>
      <c r="BZ203" s="260">
        <f t="shared" si="145"/>
        <v>0</v>
      </c>
      <c r="CA203" s="260">
        <f t="shared" si="146"/>
        <v>0</v>
      </c>
      <c r="CB203" s="260">
        <f t="shared" si="147"/>
        <v>0</v>
      </c>
    </row>
    <row r="204" spans="43:80" x14ac:dyDescent="0.2">
      <c r="AQ204" s="248">
        <f t="shared" si="157"/>
        <v>2028</v>
      </c>
      <c r="AR204" s="60">
        <f t="shared" si="158"/>
        <v>198</v>
      </c>
      <c r="AS204" s="61">
        <v>46905</v>
      </c>
      <c r="AT204" s="180"/>
      <c r="AU204" s="50"/>
      <c r="AV204" s="50"/>
      <c r="AW204" s="50"/>
      <c r="AX204" s="50"/>
      <c r="AY204" s="50"/>
      <c r="AZ204" s="51"/>
      <c r="BA204" s="54">
        <f t="shared" si="132"/>
        <v>0</v>
      </c>
      <c r="BB204" s="55">
        <f t="shared" si="133"/>
        <v>0</v>
      </c>
      <c r="BC204" s="55">
        <f t="shared" si="134"/>
        <v>0</v>
      </c>
      <c r="BD204" s="55">
        <f t="shared" si="135"/>
        <v>0</v>
      </c>
      <c r="BE204" s="55">
        <f t="shared" si="136"/>
        <v>0</v>
      </c>
      <c r="BF204" s="55">
        <f t="shared" si="137"/>
        <v>0</v>
      </c>
      <c r="BG204" s="56">
        <f t="shared" si="138"/>
        <v>0</v>
      </c>
      <c r="BH204" s="55">
        <f t="shared" si="159"/>
        <v>0</v>
      </c>
      <c r="BI204" s="55">
        <f t="shared" si="160"/>
        <v>0</v>
      </c>
      <c r="BJ204" s="55">
        <f t="shared" si="161"/>
        <v>0</v>
      </c>
      <c r="BK204" s="55">
        <f t="shared" si="162"/>
        <v>0</v>
      </c>
      <c r="BL204" s="55">
        <f t="shared" si="163"/>
        <v>0</v>
      </c>
      <c r="BM204" s="55">
        <f t="shared" si="164"/>
        <v>0</v>
      </c>
      <c r="BN204" s="55">
        <f t="shared" si="165"/>
        <v>0</v>
      </c>
      <c r="BO204" s="55">
        <f t="shared" si="166"/>
        <v>0</v>
      </c>
      <c r="BP204" s="72">
        <f t="shared" si="167"/>
        <v>0</v>
      </c>
      <c r="BQ204" s="260">
        <f t="shared" si="168"/>
        <v>0</v>
      </c>
      <c r="BR204" s="260">
        <f t="shared" si="169"/>
        <v>0</v>
      </c>
      <c r="BS204" s="260">
        <f t="shared" si="170"/>
        <v>0</v>
      </c>
      <c r="BT204" s="260">
        <f t="shared" si="156"/>
        <v>0</v>
      </c>
      <c r="BU204" s="260">
        <f t="shared" si="140"/>
        <v>0</v>
      </c>
      <c r="BV204" s="260">
        <f t="shared" si="141"/>
        <v>0</v>
      </c>
      <c r="BW204" s="260">
        <f t="shared" si="142"/>
        <v>0</v>
      </c>
      <c r="BX204" s="260">
        <f t="shared" si="143"/>
        <v>0</v>
      </c>
      <c r="BY204" s="260">
        <f t="shared" si="144"/>
        <v>0</v>
      </c>
      <c r="BZ204" s="260">
        <f t="shared" si="145"/>
        <v>0</v>
      </c>
      <c r="CA204" s="260">
        <f t="shared" si="146"/>
        <v>0</v>
      </c>
      <c r="CB204" s="260">
        <f t="shared" si="147"/>
        <v>0</v>
      </c>
    </row>
    <row r="205" spans="43:80" x14ac:dyDescent="0.2">
      <c r="AQ205" s="248">
        <f t="shared" si="157"/>
        <v>2028</v>
      </c>
      <c r="AR205" s="60">
        <f t="shared" si="158"/>
        <v>199</v>
      </c>
      <c r="AS205" s="61">
        <v>46935</v>
      </c>
      <c r="AT205" s="180"/>
      <c r="AU205" s="50"/>
      <c r="AV205" s="50"/>
      <c r="AW205" s="50"/>
      <c r="AX205" s="50"/>
      <c r="AY205" s="50"/>
      <c r="AZ205" s="51"/>
      <c r="BA205" s="54">
        <f t="shared" ref="BA205:BA234" si="171">+AT205/AT$7*100</f>
        <v>0</v>
      </c>
      <c r="BB205" s="55">
        <f t="shared" ref="BB205:BB234" si="172">+AU205/AU$7*100</f>
        <v>0</v>
      </c>
      <c r="BC205" s="55">
        <f t="shared" ref="BC205:BC234" si="173">+AV205/AV$7*100</f>
        <v>0</v>
      </c>
      <c r="BD205" s="55">
        <f t="shared" ref="BD205:BD234" si="174">+AW205/AW$7*100</f>
        <v>0</v>
      </c>
      <c r="BE205" s="55">
        <f t="shared" ref="BE205:BE234" si="175">+AX205/AX$7*100</f>
        <v>0</v>
      </c>
      <c r="BF205" s="55">
        <f t="shared" ref="BF205:BF234" si="176">+AY205/AY$7*100</f>
        <v>0</v>
      </c>
      <c r="BG205" s="56">
        <f t="shared" ref="BG205:BG234" si="177">+AZ205/AZ$7*100</f>
        <v>0</v>
      </c>
      <c r="BH205" s="55">
        <f t="shared" si="159"/>
        <v>0</v>
      </c>
      <c r="BI205" s="55">
        <f t="shared" si="160"/>
        <v>0</v>
      </c>
      <c r="BJ205" s="55">
        <f t="shared" si="161"/>
        <v>0</v>
      </c>
      <c r="BK205" s="55">
        <f t="shared" si="162"/>
        <v>0</v>
      </c>
      <c r="BL205" s="55">
        <f t="shared" si="163"/>
        <v>0</v>
      </c>
      <c r="BM205" s="55">
        <f t="shared" si="164"/>
        <v>0</v>
      </c>
      <c r="BN205" s="55">
        <f t="shared" si="165"/>
        <v>0</v>
      </c>
      <c r="BO205" s="55">
        <f t="shared" si="166"/>
        <v>0</v>
      </c>
      <c r="BP205" s="72">
        <f t="shared" si="167"/>
        <v>0</v>
      </c>
      <c r="BQ205" s="260">
        <f t="shared" si="168"/>
        <v>0</v>
      </c>
      <c r="BR205" s="260">
        <f t="shared" si="169"/>
        <v>0</v>
      </c>
      <c r="BS205" s="260">
        <f t="shared" si="170"/>
        <v>0</v>
      </c>
      <c r="BT205" s="260">
        <f t="shared" si="156"/>
        <v>0</v>
      </c>
      <c r="BU205" s="260">
        <f t="shared" ref="BU205:BU234" si="178">+IFERROR(AVERAGE(BH200:BH205),"")</f>
        <v>0</v>
      </c>
      <c r="BV205" s="260">
        <f t="shared" ref="BV205:BV234" si="179">+IFERROR(AVERAGE(BI200:BI205),"")</f>
        <v>0</v>
      </c>
      <c r="BW205" s="260">
        <f t="shared" ref="BW205:BW234" si="180">+IFERROR(AVERAGE(BJ200:BJ205),"")</f>
        <v>0</v>
      </c>
      <c r="BX205" s="260">
        <f t="shared" ref="BX205:BX234" si="181">+IFERROR(AVERAGE(BK200:BK205),"")</f>
        <v>0</v>
      </c>
      <c r="BY205" s="260">
        <f t="shared" ref="BY205:BY234" si="182">+IFERROR(AVERAGE(BL200:BL205),"")</f>
        <v>0</v>
      </c>
      <c r="BZ205" s="260">
        <f t="shared" ref="BZ205:BZ234" si="183">+IFERROR(AVERAGE(BM200:BM205),"")</f>
        <v>0</v>
      </c>
      <c r="CA205" s="260">
        <f t="shared" ref="CA205:CA234" si="184">+IFERROR(AVERAGE(BN200:BN205),"")</f>
        <v>0</v>
      </c>
      <c r="CB205" s="260">
        <f t="shared" ref="CB205:CB234" si="185">+IFERROR(AVERAGE(BO200:BO205),"")</f>
        <v>0</v>
      </c>
    </row>
    <row r="206" spans="43:80" x14ac:dyDescent="0.2">
      <c r="AQ206" s="248">
        <f t="shared" si="157"/>
        <v>2028</v>
      </c>
      <c r="AR206" s="60">
        <f t="shared" si="158"/>
        <v>200</v>
      </c>
      <c r="AS206" s="61">
        <v>46966</v>
      </c>
      <c r="AT206" s="180"/>
      <c r="AU206" s="50"/>
      <c r="AV206" s="50"/>
      <c r="AW206" s="50"/>
      <c r="AX206" s="50"/>
      <c r="AY206" s="50"/>
      <c r="AZ206" s="51"/>
      <c r="BA206" s="54">
        <f t="shared" si="171"/>
        <v>0</v>
      </c>
      <c r="BB206" s="55">
        <f t="shared" si="172"/>
        <v>0</v>
      </c>
      <c r="BC206" s="55">
        <f t="shared" si="173"/>
        <v>0</v>
      </c>
      <c r="BD206" s="55">
        <f t="shared" si="174"/>
        <v>0</v>
      </c>
      <c r="BE206" s="55">
        <f t="shared" si="175"/>
        <v>0</v>
      </c>
      <c r="BF206" s="55">
        <f t="shared" si="176"/>
        <v>0</v>
      </c>
      <c r="BG206" s="56">
        <f t="shared" si="177"/>
        <v>0</v>
      </c>
      <c r="BH206" s="55">
        <f t="shared" si="159"/>
        <v>0</v>
      </c>
      <c r="BI206" s="55">
        <f t="shared" si="160"/>
        <v>0</v>
      </c>
      <c r="BJ206" s="55">
        <f t="shared" si="161"/>
        <v>0</v>
      </c>
      <c r="BK206" s="55">
        <f t="shared" si="162"/>
        <v>0</v>
      </c>
      <c r="BL206" s="55">
        <f t="shared" si="163"/>
        <v>0</v>
      </c>
      <c r="BM206" s="55">
        <f t="shared" si="164"/>
        <v>0</v>
      </c>
      <c r="BN206" s="55">
        <f t="shared" si="165"/>
        <v>0</v>
      </c>
      <c r="BO206" s="55">
        <f t="shared" si="166"/>
        <v>0</v>
      </c>
      <c r="BP206" s="72">
        <f t="shared" si="167"/>
        <v>0</v>
      </c>
      <c r="BQ206" s="260">
        <f t="shared" si="168"/>
        <v>0</v>
      </c>
      <c r="BR206" s="260">
        <f t="shared" si="169"/>
        <v>0</v>
      </c>
      <c r="BS206" s="260">
        <f t="shared" si="170"/>
        <v>0</v>
      </c>
      <c r="BT206" s="260">
        <f t="shared" ref="BT206" si="186">+AVERAGE(BF201:BF206)</f>
        <v>0</v>
      </c>
      <c r="BU206" s="260">
        <f t="shared" si="178"/>
        <v>0</v>
      </c>
      <c r="BV206" s="260">
        <f t="shared" si="179"/>
        <v>0</v>
      </c>
      <c r="BW206" s="260">
        <f t="shared" si="180"/>
        <v>0</v>
      </c>
      <c r="BX206" s="260">
        <f t="shared" si="181"/>
        <v>0</v>
      </c>
      <c r="BY206" s="260">
        <f t="shared" si="182"/>
        <v>0</v>
      </c>
      <c r="BZ206" s="260">
        <f t="shared" si="183"/>
        <v>0</v>
      </c>
      <c r="CA206" s="260">
        <f t="shared" si="184"/>
        <v>0</v>
      </c>
      <c r="CB206" s="260">
        <f t="shared" si="185"/>
        <v>0</v>
      </c>
    </row>
    <row r="207" spans="43:80" x14ac:dyDescent="0.2">
      <c r="AQ207" s="248">
        <f t="shared" si="157"/>
        <v>2028</v>
      </c>
      <c r="AR207" s="60">
        <f t="shared" si="158"/>
        <v>201</v>
      </c>
      <c r="AS207" s="61">
        <v>46997</v>
      </c>
      <c r="AT207" s="180"/>
      <c r="AU207" s="50"/>
      <c r="AV207" s="50"/>
      <c r="AW207" s="50"/>
      <c r="AX207" s="50"/>
      <c r="AY207" s="50"/>
      <c r="AZ207" s="51"/>
      <c r="BA207" s="54">
        <f t="shared" si="171"/>
        <v>0</v>
      </c>
      <c r="BB207" s="55">
        <f t="shared" si="172"/>
        <v>0</v>
      </c>
      <c r="BC207" s="55">
        <f t="shared" si="173"/>
        <v>0</v>
      </c>
      <c r="BD207" s="55">
        <f t="shared" si="174"/>
        <v>0</v>
      </c>
      <c r="BE207" s="55">
        <f t="shared" si="175"/>
        <v>0</v>
      </c>
      <c r="BF207" s="55">
        <f t="shared" si="176"/>
        <v>0</v>
      </c>
      <c r="BG207" s="56">
        <f t="shared" si="177"/>
        <v>0</v>
      </c>
      <c r="BH207" s="55">
        <f t="shared" si="159"/>
        <v>0</v>
      </c>
      <c r="BI207" s="55">
        <f t="shared" si="160"/>
        <v>0</v>
      </c>
      <c r="BJ207" s="55">
        <f t="shared" si="161"/>
        <v>0</v>
      </c>
      <c r="BK207" s="55">
        <f t="shared" si="162"/>
        <v>0</v>
      </c>
      <c r="BL207" s="55">
        <f t="shared" si="163"/>
        <v>0</v>
      </c>
      <c r="BM207" s="55">
        <f t="shared" si="164"/>
        <v>0</v>
      </c>
      <c r="BN207" s="55">
        <f t="shared" si="165"/>
        <v>0</v>
      </c>
      <c r="BO207" s="55">
        <f t="shared" si="166"/>
        <v>0</v>
      </c>
      <c r="BP207" s="72">
        <f t="shared" si="167"/>
        <v>0</v>
      </c>
      <c r="BQ207" s="260">
        <f t="shared" si="168"/>
        <v>0</v>
      </c>
      <c r="BR207" s="260">
        <f t="shared" si="169"/>
        <v>0</v>
      </c>
      <c r="BS207" s="260">
        <f t="shared" si="170"/>
        <v>0</v>
      </c>
      <c r="BT207" s="260">
        <f t="shared" ref="BT207" si="187">+AVERAGE(BF202:BF207)</f>
        <v>0</v>
      </c>
      <c r="BU207" s="260">
        <f t="shared" si="178"/>
        <v>0</v>
      </c>
      <c r="BV207" s="260">
        <f t="shared" si="179"/>
        <v>0</v>
      </c>
      <c r="BW207" s="260">
        <f t="shared" si="180"/>
        <v>0</v>
      </c>
      <c r="BX207" s="260">
        <f t="shared" si="181"/>
        <v>0</v>
      </c>
      <c r="BY207" s="260">
        <f t="shared" si="182"/>
        <v>0</v>
      </c>
      <c r="BZ207" s="260">
        <f t="shared" si="183"/>
        <v>0</v>
      </c>
      <c r="CA207" s="260">
        <f t="shared" si="184"/>
        <v>0</v>
      </c>
      <c r="CB207" s="260">
        <f t="shared" si="185"/>
        <v>0</v>
      </c>
    </row>
    <row r="208" spans="43:80" x14ac:dyDescent="0.2">
      <c r="AQ208" s="248">
        <f t="shared" si="157"/>
        <v>2028</v>
      </c>
      <c r="AR208" s="60">
        <f t="shared" si="158"/>
        <v>202</v>
      </c>
      <c r="AS208" s="61">
        <v>47027</v>
      </c>
      <c r="AT208" s="180"/>
      <c r="AU208" s="50"/>
      <c r="AV208" s="50"/>
      <c r="AW208" s="50"/>
      <c r="AX208" s="50"/>
      <c r="AY208" s="50"/>
      <c r="AZ208" s="51"/>
      <c r="BA208" s="54">
        <f t="shared" si="171"/>
        <v>0</v>
      </c>
      <c r="BB208" s="55">
        <f t="shared" si="172"/>
        <v>0</v>
      </c>
      <c r="BC208" s="55">
        <f t="shared" si="173"/>
        <v>0</v>
      </c>
      <c r="BD208" s="55">
        <f t="shared" si="174"/>
        <v>0</v>
      </c>
      <c r="BE208" s="55">
        <f t="shared" si="175"/>
        <v>0</v>
      </c>
      <c r="BF208" s="55">
        <f t="shared" si="176"/>
        <v>0</v>
      </c>
      <c r="BG208" s="56">
        <f t="shared" si="177"/>
        <v>0</v>
      </c>
      <c r="BH208" s="55">
        <f t="shared" si="159"/>
        <v>0</v>
      </c>
      <c r="BI208" s="55">
        <f t="shared" si="160"/>
        <v>0</v>
      </c>
      <c r="BJ208" s="55">
        <f t="shared" si="161"/>
        <v>0</v>
      </c>
      <c r="BK208" s="55">
        <f t="shared" si="162"/>
        <v>0</v>
      </c>
      <c r="BL208" s="55">
        <f t="shared" si="163"/>
        <v>0</v>
      </c>
      <c r="BM208" s="55">
        <f t="shared" si="164"/>
        <v>0</v>
      </c>
      <c r="BN208" s="55">
        <f t="shared" si="165"/>
        <v>0</v>
      </c>
      <c r="BO208" s="55">
        <f t="shared" si="166"/>
        <v>0</v>
      </c>
      <c r="BP208" s="72">
        <f t="shared" si="167"/>
        <v>0</v>
      </c>
      <c r="BQ208" s="260">
        <f t="shared" si="168"/>
        <v>0</v>
      </c>
      <c r="BR208" s="260">
        <f t="shared" si="169"/>
        <v>0</v>
      </c>
      <c r="BS208" s="260">
        <f t="shared" si="170"/>
        <v>0</v>
      </c>
      <c r="BT208" s="260">
        <f t="shared" ref="BT208" si="188">+AVERAGE(BF203:BF208)</f>
        <v>0</v>
      </c>
      <c r="BU208" s="260">
        <f t="shared" si="178"/>
        <v>0</v>
      </c>
      <c r="BV208" s="260">
        <f t="shared" si="179"/>
        <v>0</v>
      </c>
      <c r="BW208" s="260">
        <f t="shared" si="180"/>
        <v>0</v>
      </c>
      <c r="BX208" s="260">
        <f t="shared" si="181"/>
        <v>0</v>
      </c>
      <c r="BY208" s="260">
        <f t="shared" si="182"/>
        <v>0</v>
      </c>
      <c r="BZ208" s="260">
        <f t="shared" si="183"/>
        <v>0</v>
      </c>
      <c r="CA208" s="260">
        <f t="shared" si="184"/>
        <v>0</v>
      </c>
      <c r="CB208" s="260">
        <f t="shared" si="185"/>
        <v>0</v>
      </c>
    </row>
    <row r="209" spans="43:80" x14ac:dyDescent="0.2">
      <c r="AQ209" s="248">
        <f t="shared" si="157"/>
        <v>2028</v>
      </c>
      <c r="AR209" s="60">
        <f t="shared" si="158"/>
        <v>203</v>
      </c>
      <c r="AS209" s="61">
        <v>47058</v>
      </c>
      <c r="AT209" s="180"/>
      <c r="AU209" s="50"/>
      <c r="AV209" s="50"/>
      <c r="AW209" s="50"/>
      <c r="AX209" s="50"/>
      <c r="AY209" s="50"/>
      <c r="AZ209" s="51"/>
      <c r="BA209" s="54">
        <f t="shared" si="171"/>
        <v>0</v>
      </c>
      <c r="BB209" s="55">
        <f t="shared" si="172"/>
        <v>0</v>
      </c>
      <c r="BC209" s="55">
        <f t="shared" si="173"/>
        <v>0</v>
      </c>
      <c r="BD209" s="55">
        <f t="shared" si="174"/>
        <v>0</v>
      </c>
      <c r="BE209" s="55">
        <f t="shared" si="175"/>
        <v>0</v>
      </c>
      <c r="BF209" s="55">
        <f t="shared" si="176"/>
        <v>0</v>
      </c>
      <c r="BG209" s="56">
        <f t="shared" si="177"/>
        <v>0</v>
      </c>
      <c r="BH209" s="55">
        <f t="shared" si="159"/>
        <v>0</v>
      </c>
      <c r="BI209" s="55">
        <f t="shared" si="160"/>
        <v>0</v>
      </c>
      <c r="BJ209" s="55">
        <f t="shared" si="161"/>
        <v>0</v>
      </c>
      <c r="BK209" s="55">
        <f t="shared" si="162"/>
        <v>0</v>
      </c>
      <c r="BL209" s="55">
        <f t="shared" si="163"/>
        <v>0</v>
      </c>
      <c r="BM209" s="55">
        <f t="shared" si="164"/>
        <v>0</v>
      </c>
      <c r="BN209" s="55">
        <f t="shared" si="165"/>
        <v>0</v>
      </c>
      <c r="BO209" s="55">
        <f t="shared" si="166"/>
        <v>0</v>
      </c>
      <c r="BP209" s="72">
        <f t="shared" si="167"/>
        <v>0</v>
      </c>
      <c r="BQ209" s="260">
        <f t="shared" si="168"/>
        <v>0</v>
      </c>
      <c r="BR209" s="260">
        <f t="shared" si="169"/>
        <v>0</v>
      </c>
      <c r="BS209" s="260">
        <f t="shared" si="170"/>
        <v>0</v>
      </c>
      <c r="BT209" s="260">
        <f t="shared" ref="BT209" si="189">+AVERAGE(BF204:BF209)</f>
        <v>0</v>
      </c>
      <c r="BU209" s="260">
        <f t="shared" si="178"/>
        <v>0</v>
      </c>
      <c r="BV209" s="260">
        <f t="shared" si="179"/>
        <v>0</v>
      </c>
      <c r="BW209" s="260">
        <f t="shared" si="180"/>
        <v>0</v>
      </c>
      <c r="BX209" s="260">
        <f t="shared" si="181"/>
        <v>0</v>
      </c>
      <c r="BY209" s="260">
        <f t="shared" si="182"/>
        <v>0</v>
      </c>
      <c r="BZ209" s="260">
        <f t="shared" si="183"/>
        <v>0</v>
      </c>
      <c r="CA209" s="260">
        <f t="shared" si="184"/>
        <v>0</v>
      </c>
      <c r="CB209" s="260">
        <f t="shared" si="185"/>
        <v>0</v>
      </c>
    </row>
    <row r="210" spans="43:80" x14ac:dyDescent="0.2">
      <c r="AQ210" s="248">
        <f t="shared" si="157"/>
        <v>2028</v>
      </c>
      <c r="AR210" s="60">
        <f t="shared" si="158"/>
        <v>204</v>
      </c>
      <c r="AS210" s="61">
        <v>47088</v>
      </c>
      <c r="AT210" s="180"/>
      <c r="AU210" s="50"/>
      <c r="AV210" s="50"/>
      <c r="AW210" s="50"/>
      <c r="AX210" s="50"/>
      <c r="AY210" s="50"/>
      <c r="AZ210" s="51"/>
      <c r="BA210" s="54">
        <f t="shared" si="171"/>
        <v>0</v>
      </c>
      <c r="BB210" s="55">
        <f t="shared" si="172"/>
        <v>0</v>
      </c>
      <c r="BC210" s="55">
        <f t="shared" si="173"/>
        <v>0</v>
      </c>
      <c r="BD210" s="55">
        <f t="shared" si="174"/>
        <v>0</v>
      </c>
      <c r="BE210" s="55">
        <f t="shared" si="175"/>
        <v>0</v>
      </c>
      <c r="BF210" s="55">
        <f t="shared" si="176"/>
        <v>0</v>
      </c>
      <c r="BG210" s="56">
        <f t="shared" si="177"/>
        <v>0</v>
      </c>
      <c r="BH210" s="55">
        <f t="shared" si="159"/>
        <v>0</v>
      </c>
      <c r="BI210" s="55">
        <f t="shared" si="160"/>
        <v>0</v>
      </c>
      <c r="BJ210" s="55">
        <f t="shared" si="161"/>
        <v>0</v>
      </c>
      <c r="BK210" s="55">
        <f t="shared" si="162"/>
        <v>0</v>
      </c>
      <c r="BL210" s="55">
        <f t="shared" si="163"/>
        <v>0</v>
      </c>
      <c r="BM210" s="55">
        <f t="shared" si="164"/>
        <v>0</v>
      </c>
      <c r="BN210" s="55">
        <f t="shared" si="165"/>
        <v>0</v>
      </c>
      <c r="BO210" s="55">
        <f t="shared" si="166"/>
        <v>0</v>
      </c>
      <c r="BP210" s="72">
        <f t="shared" si="167"/>
        <v>0</v>
      </c>
      <c r="BQ210" s="260">
        <f t="shared" si="168"/>
        <v>0</v>
      </c>
      <c r="BR210" s="260">
        <f t="shared" si="169"/>
        <v>0</v>
      </c>
      <c r="BS210" s="260">
        <f t="shared" si="170"/>
        <v>0</v>
      </c>
      <c r="BT210" s="260">
        <f t="shared" ref="BT210" si="190">+AVERAGE(BF205:BF210)</f>
        <v>0</v>
      </c>
      <c r="BU210" s="260">
        <f t="shared" si="178"/>
        <v>0</v>
      </c>
      <c r="BV210" s="260">
        <f t="shared" si="179"/>
        <v>0</v>
      </c>
      <c r="BW210" s="260">
        <f t="shared" si="180"/>
        <v>0</v>
      </c>
      <c r="BX210" s="260">
        <f t="shared" si="181"/>
        <v>0</v>
      </c>
      <c r="BY210" s="260">
        <f t="shared" si="182"/>
        <v>0</v>
      </c>
      <c r="BZ210" s="260">
        <f t="shared" si="183"/>
        <v>0</v>
      </c>
      <c r="CA210" s="260">
        <f t="shared" si="184"/>
        <v>0</v>
      </c>
      <c r="CB210" s="260">
        <f t="shared" si="185"/>
        <v>0</v>
      </c>
    </row>
    <row r="211" spans="43:80" x14ac:dyDescent="0.2">
      <c r="AQ211" s="248">
        <f t="shared" si="157"/>
        <v>2029</v>
      </c>
      <c r="AR211" s="60">
        <f t="shared" si="158"/>
        <v>205</v>
      </c>
      <c r="AS211" s="61">
        <v>47119</v>
      </c>
      <c r="AT211" s="180"/>
      <c r="AU211" s="50"/>
      <c r="AV211" s="50"/>
      <c r="AW211" s="50"/>
      <c r="AX211" s="50"/>
      <c r="AY211" s="50"/>
      <c r="AZ211" s="51"/>
      <c r="BA211" s="54">
        <f t="shared" si="171"/>
        <v>0</v>
      </c>
      <c r="BB211" s="55">
        <f t="shared" si="172"/>
        <v>0</v>
      </c>
      <c r="BC211" s="55">
        <f t="shared" si="173"/>
        <v>0</v>
      </c>
      <c r="BD211" s="55">
        <f t="shared" si="174"/>
        <v>0</v>
      </c>
      <c r="BE211" s="55">
        <f t="shared" si="175"/>
        <v>0</v>
      </c>
      <c r="BF211" s="55">
        <f t="shared" si="176"/>
        <v>0</v>
      </c>
      <c r="BG211" s="56">
        <f t="shared" si="177"/>
        <v>0</v>
      </c>
      <c r="BH211" s="55">
        <f t="shared" si="159"/>
        <v>0</v>
      </c>
      <c r="BI211" s="55">
        <f t="shared" si="160"/>
        <v>0</v>
      </c>
      <c r="BJ211" s="55">
        <f t="shared" si="161"/>
        <v>0</v>
      </c>
      <c r="BK211" s="55">
        <f t="shared" si="162"/>
        <v>0</v>
      </c>
      <c r="BL211" s="55">
        <f t="shared" si="163"/>
        <v>0</v>
      </c>
      <c r="BM211" s="55">
        <f t="shared" si="164"/>
        <v>0</v>
      </c>
      <c r="BN211" s="55">
        <f t="shared" si="165"/>
        <v>0</v>
      </c>
      <c r="BO211" s="55">
        <f t="shared" si="166"/>
        <v>0</v>
      </c>
      <c r="BP211" s="72">
        <f t="shared" si="167"/>
        <v>0</v>
      </c>
      <c r="BQ211" s="260">
        <f t="shared" si="168"/>
        <v>0</v>
      </c>
      <c r="BR211" s="260">
        <f t="shared" si="169"/>
        <v>0</v>
      </c>
      <c r="BS211" s="260">
        <f t="shared" si="170"/>
        <v>0</v>
      </c>
      <c r="BT211" s="260">
        <f t="shared" ref="BT211" si="191">+AVERAGE(BF206:BF211)</f>
        <v>0</v>
      </c>
      <c r="BU211" s="260">
        <f t="shared" si="178"/>
        <v>0</v>
      </c>
      <c r="BV211" s="260">
        <f t="shared" si="179"/>
        <v>0</v>
      </c>
      <c r="BW211" s="260">
        <f t="shared" si="180"/>
        <v>0</v>
      </c>
      <c r="BX211" s="260">
        <f t="shared" si="181"/>
        <v>0</v>
      </c>
      <c r="BY211" s="260">
        <f t="shared" si="182"/>
        <v>0</v>
      </c>
      <c r="BZ211" s="260">
        <f t="shared" si="183"/>
        <v>0</v>
      </c>
      <c r="CA211" s="260">
        <f t="shared" si="184"/>
        <v>0</v>
      </c>
      <c r="CB211" s="260">
        <f t="shared" si="185"/>
        <v>0</v>
      </c>
    </row>
    <row r="212" spans="43:80" x14ac:dyDescent="0.2">
      <c r="AQ212" s="248">
        <f t="shared" si="157"/>
        <v>2029</v>
      </c>
      <c r="AR212" s="60">
        <f t="shared" si="158"/>
        <v>206</v>
      </c>
      <c r="AS212" s="61">
        <v>47150</v>
      </c>
      <c r="AT212" s="180"/>
      <c r="AU212" s="50"/>
      <c r="AV212" s="50"/>
      <c r="AW212" s="50"/>
      <c r="AX212" s="50"/>
      <c r="AY212" s="50"/>
      <c r="AZ212" s="51"/>
      <c r="BA212" s="54">
        <f t="shared" si="171"/>
        <v>0</v>
      </c>
      <c r="BB212" s="55">
        <f t="shared" si="172"/>
        <v>0</v>
      </c>
      <c r="BC212" s="55">
        <f t="shared" si="173"/>
        <v>0</v>
      </c>
      <c r="BD212" s="55">
        <f t="shared" si="174"/>
        <v>0</v>
      </c>
      <c r="BE212" s="55">
        <f t="shared" si="175"/>
        <v>0</v>
      </c>
      <c r="BF212" s="55">
        <f t="shared" si="176"/>
        <v>0</v>
      </c>
      <c r="BG212" s="56">
        <f t="shared" si="177"/>
        <v>0</v>
      </c>
      <c r="BH212" s="55">
        <f t="shared" si="159"/>
        <v>0</v>
      </c>
      <c r="BI212" s="55">
        <f t="shared" si="160"/>
        <v>0</v>
      </c>
      <c r="BJ212" s="55">
        <f t="shared" si="161"/>
        <v>0</v>
      </c>
      <c r="BK212" s="55">
        <f t="shared" si="162"/>
        <v>0</v>
      </c>
      <c r="BL212" s="55">
        <f t="shared" si="163"/>
        <v>0</v>
      </c>
      <c r="BM212" s="55">
        <f t="shared" si="164"/>
        <v>0</v>
      </c>
      <c r="BN212" s="55">
        <f t="shared" si="165"/>
        <v>0</v>
      </c>
      <c r="BO212" s="55">
        <f t="shared" si="166"/>
        <v>0</v>
      </c>
      <c r="BP212" s="72">
        <f t="shared" si="167"/>
        <v>0</v>
      </c>
      <c r="BQ212" s="260">
        <f t="shared" si="168"/>
        <v>0</v>
      </c>
      <c r="BR212" s="260">
        <f t="shared" si="169"/>
        <v>0</v>
      </c>
      <c r="BS212" s="260">
        <f t="shared" si="170"/>
        <v>0</v>
      </c>
      <c r="BT212" s="260">
        <f t="shared" ref="BT212" si="192">+AVERAGE(BF207:BF212)</f>
        <v>0</v>
      </c>
      <c r="BU212" s="260">
        <f t="shared" si="178"/>
        <v>0</v>
      </c>
      <c r="BV212" s="260">
        <f t="shared" si="179"/>
        <v>0</v>
      </c>
      <c r="BW212" s="260">
        <f t="shared" si="180"/>
        <v>0</v>
      </c>
      <c r="BX212" s="260">
        <f t="shared" si="181"/>
        <v>0</v>
      </c>
      <c r="BY212" s="260">
        <f t="shared" si="182"/>
        <v>0</v>
      </c>
      <c r="BZ212" s="260">
        <f t="shared" si="183"/>
        <v>0</v>
      </c>
      <c r="CA212" s="260">
        <f t="shared" si="184"/>
        <v>0</v>
      </c>
      <c r="CB212" s="260">
        <f t="shared" si="185"/>
        <v>0</v>
      </c>
    </row>
    <row r="213" spans="43:80" x14ac:dyDescent="0.2">
      <c r="AQ213" s="248">
        <f t="shared" si="157"/>
        <v>2029</v>
      </c>
      <c r="AR213" s="60">
        <f t="shared" si="158"/>
        <v>207</v>
      </c>
      <c r="AS213" s="61">
        <v>47178</v>
      </c>
      <c r="AT213" s="180"/>
      <c r="AU213" s="50"/>
      <c r="AV213" s="50"/>
      <c r="AW213" s="50"/>
      <c r="AX213" s="50"/>
      <c r="AY213" s="50"/>
      <c r="AZ213" s="51"/>
      <c r="BA213" s="54">
        <f t="shared" si="171"/>
        <v>0</v>
      </c>
      <c r="BB213" s="55">
        <f t="shared" si="172"/>
        <v>0</v>
      </c>
      <c r="BC213" s="55">
        <f t="shared" si="173"/>
        <v>0</v>
      </c>
      <c r="BD213" s="55">
        <f t="shared" si="174"/>
        <v>0</v>
      </c>
      <c r="BE213" s="55">
        <f t="shared" si="175"/>
        <v>0</v>
      </c>
      <c r="BF213" s="55">
        <f t="shared" si="176"/>
        <v>0</v>
      </c>
      <c r="BG213" s="56">
        <f t="shared" si="177"/>
        <v>0</v>
      </c>
      <c r="BH213" s="55">
        <f t="shared" si="159"/>
        <v>0</v>
      </c>
      <c r="BI213" s="55">
        <f t="shared" si="160"/>
        <v>0</v>
      </c>
      <c r="BJ213" s="55">
        <f t="shared" si="161"/>
        <v>0</v>
      </c>
      <c r="BK213" s="55">
        <f t="shared" si="162"/>
        <v>0</v>
      </c>
      <c r="BL213" s="55">
        <f t="shared" si="163"/>
        <v>0</v>
      </c>
      <c r="BM213" s="55">
        <f t="shared" si="164"/>
        <v>0</v>
      </c>
      <c r="BN213" s="55">
        <f t="shared" si="165"/>
        <v>0</v>
      </c>
      <c r="BO213" s="55">
        <f t="shared" si="166"/>
        <v>0</v>
      </c>
      <c r="BP213" s="72">
        <f t="shared" si="167"/>
        <v>0</v>
      </c>
      <c r="BQ213" s="260">
        <f t="shared" si="168"/>
        <v>0</v>
      </c>
      <c r="BR213" s="260">
        <f t="shared" si="169"/>
        <v>0</v>
      </c>
      <c r="BS213" s="260">
        <f t="shared" si="170"/>
        <v>0</v>
      </c>
      <c r="BT213" s="260">
        <f t="shared" ref="BT213" si="193">+AVERAGE(BF208:BF213)</f>
        <v>0</v>
      </c>
      <c r="BU213" s="260">
        <f t="shared" si="178"/>
        <v>0</v>
      </c>
      <c r="BV213" s="260">
        <f t="shared" si="179"/>
        <v>0</v>
      </c>
      <c r="BW213" s="260">
        <f t="shared" si="180"/>
        <v>0</v>
      </c>
      <c r="BX213" s="260">
        <f t="shared" si="181"/>
        <v>0</v>
      </c>
      <c r="BY213" s="260">
        <f t="shared" si="182"/>
        <v>0</v>
      </c>
      <c r="BZ213" s="260">
        <f t="shared" si="183"/>
        <v>0</v>
      </c>
      <c r="CA213" s="260">
        <f t="shared" si="184"/>
        <v>0</v>
      </c>
      <c r="CB213" s="260">
        <f t="shared" si="185"/>
        <v>0</v>
      </c>
    </row>
    <row r="214" spans="43:80" x14ac:dyDescent="0.2">
      <c r="AQ214" s="248">
        <f t="shared" si="157"/>
        <v>2029</v>
      </c>
      <c r="AR214" s="60">
        <f t="shared" si="158"/>
        <v>208</v>
      </c>
      <c r="AS214" s="61">
        <v>47209</v>
      </c>
      <c r="AT214" s="180"/>
      <c r="AU214" s="50"/>
      <c r="AV214" s="50"/>
      <c r="AW214" s="50"/>
      <c r="AX214" s="50"/>
      <c r="AY214" s="50"/>
      <c r="AZ214" s="51"/>
      <c r="BA214" s="54">
        <f t="shared" si="171"/>
        <v>0</v>
      </c>
      <c r="BB214" s="55">
        <f t="shared" si="172"/>
        <v>0</v>
      </c>
      <c r="BC214" s="55">
        <f t="shared" si="173"/>
        <v>0</v>
      </c>
      <c r="BD214" s="55">
        <f t="shared" si="174"/>
        <v>0</v>
      </c>
      <c r="BE214" s="55">
        <f t="shared" si="175"/>
        <v>0</v>
      </c>
      <c r="BF214" s="55">
        <f t="shared" si="176"/>
        <v>0</v>
      </c>
      <c r="BG214" s="56">
        <f t="shared" si="177"/>
        <v>0</v>
      </c>
      <c r="BH214" s="55">
        <f t="shared" si="159"/>
        <v>0</v>
      </c>
      <c r="BI214" s="55">
        <f t="shared" si="160"/>
        <v>0</v>
      </c>
      <c r="BJ214" s="55">
        <f t="shared" si="161"/>
        <v>0</v>
      </c>
      <c r="BK214" s="55">
        <f t="shared" si="162"/>
        <v>0</v>
      </c>
      <c r="BL214" s="55">
        <f t="shared" si="163"/>
        <v>0</v>
      </c>
      <c r="BM214" s="55">
        <f t="shared" si="164"/>
        <v>0</v>
      </c>
      <c r="BN214" s="55">
        <f t="shared" si="165"/>
        <v>0</v>
      </c>
      <c r="BO214" s="55">
        <f t="shared" si="166"/>
        <v>0</v>
      </c>
      <c r="BP214" s="72">
        <f t="shared" si="167"/>
        <v>0</v>
      </c>
      <c r="BQ214" s="260">
        <f t="shared" si="168"/>
        <v>0</v>
      </c>
      <c r="BR214" s="260">
        <f t="shared" si="169"/>
        <v>0</v>
      </c>
      <c r="BS214" s="260">
        <f t="shared" si="170"/>
        <v>0</v>
      </c>
      <c r="BT214" s="260">
        <f t="shared" ref="BT214" si="194">+AVERAGE(BF209:BF214)</f>
        <v>0</v>
      </c>
      <c r="BU214" s="260">
        <f t="shared" si="178"/>
        <v>0</v>
      </c>
      <c r="BV214" s="260">
        <f t="shared" si="179"/>
        <v>0</v>
      </c>
      <c r="BW214" s="260">
        <f t="shared" si="180"/>
        <v>0</v>
      </c>
      <c r="BX214" s="260">
        <f t="shared" si="181"/>
        <v>0</v>
      </c>
      <c r="BY214" s="260">
        <f t="shared" si="182"/>
        <v>0</v>
      </c>
      <c r="BZ214" s="260">
        <f t="shared" si="183"/>
        <v>0</v>
      </c>
      <c r="CA214" s="260">
        <f t="shared" si="184"/>
        <v>0</v>
      </c>
      <c r="CB214" s="260">
        <f t="shared" si="185"/>
        <v>0</v>
      </c>
    </row>
    <row r="215" spans="43:80" x14ac:dyDescent="0.2">
      <c r="AQ215" s="248">
        <f t="shared" si="157"/>
        <v>2029</v>
      </c>
      <c r="AR215" s="60">
        <f t="shared" si="158"/>
        <v>209</v>
      </c>
      <c r="AS215" s="61">
        <v>47239</v>
      </c>
      <c r="AT215" s="180"/>
      <c r="AU215" s="50"/>
      <c r="AV215" s="50"/>
      <c r="AW215" s="50"/>
      <c r="AX215" s="50"/>
      <c r="AY215" s="50"/>
      <c r="AZ215" s="51"/>
      <c r="BA215" s="54">
        <f t="shared" si="171"/>
        <v>0</v>
      </c>
      <c r="BB215" s="55">
        <f t="shared" si="172"/>
        <v>0</v>
      </c>
      <c r="BC215" s="55">
        <f t="shared" si="173"/>
        <v>0</v>
      </c>
      <c r="BD215" s="55">
        <f t="shared" si="174"/>
        <v>0</v>
      </c>
      <c r="BE215" s="55">
        <f t="shared" si="175"/>
        <v>0</v>
      </c>
      <c r="BF215" s="55">
        <f t="shared" si="176"/>
        <v>0</v>
      </c>
      <c r="BG215" s="56">
        <f t="shared" si="177"/>
        <v>0</v>
      </c>
      <c r="BH215" s="55">
        <f t="shared" si="159"/>
        <v>0</v>
      </c>
      <c r="BI215" s="55">
        <f t="shared" si="160"/>
        <v>0</v>
      </c>
      <c r="BJ215" s="55">
        <f t="shared" si="161"/>
        <v>0</v>
      </c>
      <c r="BK215" s="55">
        <f t="shared" si="162"/>
        <v>0</v>
      </c>
      <c r="BL215" s="55">
        <f t="shared" si="163"/>
        <v>0</v>
      </c>
      <c r="BM215" s="55">
        <f t="shared" si="164"/>
        <v>0</v>
      </c>
      <c r="BN215" s="55">
        <f t="shared" si="165"/>
        <v>0</v>
      </c>
      <c r="BO215" s="55">
        <f t="shared" si="166"/>
        <v>0</v>
      </c>
      <c r="BP215" s="72">
        <f t="shared" si="167"/>
        <v>0</v>
      </c>
      <c r="BQ215" s="260">
        <f t="shared" si="168"/>
        <v>0</v>
      </c>
      <c r="BR215" s="260">
        <f t="shared" si="169"/>
        <v>0</v>
      </c>
      <c r="BS215" s="260">
        <f t="shared" si="170"/>
        <v>0</v>
      </c>
      <c r="BT215" s="260">
        <f t="shared" ref="BT215" si="195">+AVERAGE(BF210:BF215)</f>
        <v>0</v>
      </c>
      <c r="BU215" s="260">
        <f t="shared" si="178"/>
        <v>0</v>
      </c>
      <c r="BV215" s="260">
        <f t="shared" si="179"/>
        <v>0</v>
      </c>
      <c r="BW215" s="260">
        <f t="shared" si="180"/>
        <v>0</v>
      </c>
      <c r="BX215" s="260">
        <f t="shared" si="181"/>
        <v>0</v>
      </c>
      <c r="BY215" s="260">
        <f t="shared" si="182"/>
        <v>0</v>
      </c>
      <c r="BZ215" s="260">
        <f t="shared" si="183"/>
        <v>0</v>
      </c>
      <c r="CA215" s="260">
        <f t="shared" si="184"/>
        <v>0</v>
      </c>
      <c r="CB215" s="260">
        <f t="shared" si="185"/>
        <v>0</v>
      </c>
    </row>
    <row r="216" spans="43:80" x14ac:dyDescent="0.2">
      <c r="AQ216" s="248">
        <f t="shared" si="157"/>
        <v>2029</v>
      </c>
      <c r="AR216" s="60">
        <f t="shared" si="158"/>
        <v>210</v>
      </c>
      <c r="AS216" s="61">
        <v>47270</v>
      </c>
      <c r="AT216" s="180"/>
      <c r="AU216" s="50"/>
      <c r="AV216" s="50"/>
      <c r="AW216" s="50"/>
      <c r="AX216" s="50"/>
      <c r="AY216" s="50"/>
      <c r="AZ216" s="51"/>
      <c r="BA216" s="54">
        <f t="shared" si="171"/>
        <v>0</v>
      </c>
      <c r="BB216" s="55">
        <f t="shared" si="172"/>
        <v>0</v>
      </c>
      <c r="BC216" s="55">
        <f t="shared" si="173"/>
        <v>0</v>
      </c>
      <c r="BD216" s="55">
        <f t="shared" si="174"/>
        <v>0</v>
      </c>
      <c r="BE216" s="55">
        <f t="shared" si="175"/>
        <v>0</v>
      </c>
      <c r="BF216" s="55">
        <f t="shared" si="176"/>
        <v>0</v>
      </c>
      <c r="BG216" s="56">
        <f t="shared" si="177"/>
        <v>0</v>
      </c>
      <c r="BH216" s="55">
        <f t="shared" si="159"/>
        <v>0</v>
      </c>
      <c r="BI216" s="55">
        <f t="shared" si="160"/>
        <v>0</v>
      </c>
      <c r="BJ216" s="55">
        <f t="shared" si="161"/>
        <v>0</v>
      </c>
      <c r="BK216" s="55">
        <f t="shared" si="162"/>
        <v>0</v>
      </c>
      <c r="BL216" s="55">
        <f t="shared" si="163"/>
        <v>0</v>
      </c>
      <c r="BM216" s="55">
        <f t="shared" si="164"/>
        <v>0</v>
      </c>
      <c r="BN216" s="55">
        <f t="shared" si="165"/>
        <v>0</v>
      </c>
      <c r="BO216" s="55">
        <f t="shared" si="166"/>
        <v>0</v>
      </c>
      <c r="BP216" s="72">
        <f t="shared" si="167"/>
        <v>0</v>
      </c>
      <c r="BQ216" s="260">
        <f t="shared" si="168"/>
        <v>0</v>
      </c>
      <c r="BR216" s="260">
        <f t="shared" si="169"/>
        <v>0</v>
      </c>
      <c r="BS216" s="260">
        <f t="shared" si="170"/>
        <v>0</v>
      </c>
      <c r="BT216" s="260">
        <f t="shared" ref="BT216" si="196">+AVERAGE(BF211:BF216)</f>
        <v>0</v>
      </c>
      <c r="BU216" s="260">
        <f t="shared" si="178"/>
        <v>0</v>
      </c>
      <c r="BV216" s="260">
        <f t="shared" si="179"/>
        <v>0</v>
      </c>
      <c r="BW216" s="260">
        <f t="shared" si="180"/>
        <v>0</v>
      </c>
      <c r="BX216" s="260">
        <f t="shared" si="181"/>
        <v>0</v>
      </c>
      <c r="BY216" s="260">
        <f t="shared" si="182"/>
        <v>0</v>
      </c>
      <c r="BZ216" s="260">
        <f t="shared" si="183"/>
        <v>0</v>
      </c>
      <c r="CA216" s="260">
        <f t="shared" si="184"/>
        <v>0</v>
      </c>
      <c r="CB216" s="260">
        <f t="shared" si="185"/>
        <v>0</v>
      </c>
    </row>
    <row r="217" spans="43:80" x14ac:dyDescent="0.2">
      <c r="AQ217" s="248">
        <f t="shared" si="157"/>
        <v>2029</v>
      </c>
      <c r="AR217" s="60">
        <f t="shared" si="158"/>
        <v>211</v>
      </c>
      <c r="AS217" s="61">
        <v>47300</v>
      </c>
      <c r="AT217" s="180"/>
      <c r="AU217" s="50"/>
      <c r="AV217" s="50"/>
      <c r="AW217" s="50"/>
      <c r="AX217" s="50"/>
      <c r="AY217" s="50"/>
      <c r="AZ217" s="51"/>
      <c r="BA217" s="54">
        <f t="shared" si="171"/>
        <v>0</v>
      </c>
      <c r="BB217" s="55">
        <f t="shared" si="172"/>
        <v>0</v>
      </c>
      <c r="BC217" s="55">
        <f t="shared" si="173"/>
        <v>0</v>
      </c>
      <c r="BD217" s="55">
        <f t="shared" si="174"/>
        <v>0</v>
      </c>
      <c r="BE217" s="55">
        <f t="shared" si="175"/>
        <v>0</v>
      </c>
      <c r="BF217" s="55">
        <f t="shared" si="176"/>
        <v>0</v>
      </c>
      <c r="BG217" s="56">
        <f t="shared" si="177"/>
        <v>0</v>
      </c>
      <c r="BH217" s="55">
        <f t="shared" si="159"/>
        <v>0</v>
      </c>
      <c r="BI217" s="55">
        <f t="shared" si="160"/>
        <v>0</v>
      </c>
      <c r="BJ217" s="55">
        <f t="shared" si="161"/>
        <v>0</v>
      </c>
      <c r="BK217" s="55">
        <f t="shared" si="162"/>
        <v>0</v>
      </c>
      <c r="BL217" s="55">
        <f t="shared" si="163"/>
        <v>0</v>
      </c>
      <c r="BM217" s="55">
        <f t="shared" si="164"/>
        <v>0</v>
      </c>
      <c r="BN217" s="55">
        <f t="shared" si="165"/>
        <v>0</v>
      </c>
      <c r="BO217" s="55">
        <f t="shared" si="166"/>
        <v>0</v>
      </c>
      <c r="BP217" s="72">
        <f t="shared" si="167"/>
        <v>0</v>
      </c>
      <c r="BQ217" s="260">
        <f t="shared" si="168"/>
        <v>0</v>
      </c>
      <c r="BR217" s="260">
        <f t="shared" si="169"/>
        <v>0</v>
      </c>
      <c r="BS217" s="260">
        <f t="shared" si="170"/>
        <v>0</v>
      </c>
      <c r="BT217" s="260">
        <f t="shared" ref="BT217" si="197">+AVERAGE(BF212:BF217)</f>
        <v>0</v>
      </c>
      <c r="BU217" s="260">
        <f t="shared" si="178"/>
        <v>0</v>
      </c>
      <c r="BV217" s="260">
        <f t="shared" si="179"/>
        <v>0</v>
      </c>
      <c r="BW217" s="260">
        <f t="shared" si="180"/>
        <v>0</v>
      </c>
      <c r="BX217" s="260">
        <f t="shared" si="181"/>
        <v>0</v>
      </c>
      <c r="BY217" s="260">
        <f t="shared" si="182"/>
        <v>0</v>
      </c>
      <c r="BZ217" s="260">
        <f t="shared" si="183"/>
        <v>0</v>
      </c>
      <c r="CA217" s="260">
        <f t="shared" si="184"/>
        <v>0</v>
      </c>
      <c r="CB217" s="260">
        <f t="shared" si="185"/>
        <v>0</v>
      </c>
    </row>
    <row r="218" spans="43:80" x14ac:dyDescent="0.2">
      <c r="AQ218" s="248">
        <f t="shared" si="157"/>
        <v>2029</v>
      </c>
      <c r="AR218" s="60">
        <f t="shared" si="158"/>
        <v>212</v>
      </c>
      <c r="AS218" s="61">
        <v>47331</v>
      </c>
      <c r="AT218" s="180"/>
      <c r="AU218" s="50"/>
      <c r="AV218" s="50"/>
      <c r="AW218" s="50"/>
      <c r="AX218" s="50"/>
      <c r="AY218" s="50"/>
      <c r="AZ218" s="51"/>
      <c r="BA218" s="54">
        <f t="shared" si="171"/>
        <v>0</v>
      </c>
      <c r="BB218" s="55">
        <f t="shared" si="172"/>
        <v>0</v>
      </c>
      <c r="BC218" s="55">
        <f t="shared" si="173"/>
        <v>0</v>
      </c>
      <c r="BD218" s="55">
        <f t="shared" si="174"/>
        <v>0</v>
      </c>
      <c r="BE218" s="55">
        <f t="shared" si="175"/>
        <v>0</v>
      </c>
      <c r="BF218" s="55">
        <f t="shared" si="176"/>
        <v>0</v>
      </c>
      <c r="BG218" s="56">
        <f t="shared" si="177"/>
        <v>0</v>
      </c>
      <c r="BH218" s="55">
        <f t="shared" si="159"/>
        <v>0</v>
      </c>
      <c r="BI218" s="55">
        <f t="shared" si="160"/>
        <v>0</v>
      </c>
      <c r="BJ218" s="55">
        <f t="shared" si="161"/>
        <v>0</v>
      </c>
      <c r="BK218" s="55">
        <f t="shared" si="162"/>
        <v>0</v>
      </c>
      <c r="BL218" s="55">
        <f t="shared" si="163"/>
        <v>0</v>
      </c>
      <c r="BM218" s="55">
        <f t="shared" si="164"/>
        <v>0</v>
      </c>
      <c r="BN218" s="55">
        <f t="shared" si="165"/>
        <v>0</v>
      </c>
      <c r="BO218" s="55">
        <f t="shared" si="166"/>
        <v>0</v>
      </c>
      <c r="BP218" s="72">
        <f t="shared" si="167"/>
        <v>0</v>
      </c>
      <c r="BQ218" s="260">
        <f t="shared" si="168"/>
        <v>0</v>
      </c>
      <c r="BR218" s="260">
        <f t="shared" si="169"/>
        <v>0</v>
      </c>
      <c r="BS218" s="260">
        <f t="shared" si="170"/>
        <v>0</v>
      </c>
      <c r="BT218" s="260">
        <f t="shared" ref="BT218" si="198">+AVERAGE(BF213:BF218)</f>
        <v>0</v>
      </c>
      <c r="BU218" s="260">
        <f t="shared" si="178"/>
        <v>0</v>
      </c>
      <c r="BV218" s="260">
        <f t="shared" si="179"/>
        <v>0</v>
      </c>
      <c r="BW218" s="260">
        <f t="shared" si="180"/>
        <v>0</v>
      </c>
      <c r="BX218" s="260">
        <f t="shared" si="181"/>
        <v>0</v>
      </c>
      <c r="BY218" s="260">
        <f t="shared" si="182"/>
        <v>0</v>
      </c>
      <c r="BZ218" s="260">
        <f t="shared" si="183"/>
        <v>0</v>
      </c>
      <c r="CA218" s="260">
        <f t="shared" si="184"/>
        <v>0</v>
      </c>
      <c r="CB218" s="260">
        <f t="shared" si="185"/>
        <v>0</v>
      </c>
    </row>
    <row r="219" spans="43:80" x14ac:dyDescent="0.2">
      <c r="AQ219" s="248">
        <f t="shared" si="157"/>
        <v>2029</v>
      </c>
      <c r="AR219" s="60">
        <f t="shared" si="158"/>
        <v>213</v>
      </c>
      <c r="AS219" s="61">
        <v>47362</v>
      </c>
      <c r="AT219" s="180"/>
      <c r="AU219" s="50"/>
      <c r="AV219" s="50"/>
      <c r="AW219" s="50"/>
      <c r="AX219" s="50"/>
      <c r="AY219" s="50"/>
      <c r="AZ219" s="51"/>
      <c r="BA219" s="54">
        <f t="shared" si="171"/>
        <v>0</v>
      </c>
      <c r="BB219" s="55">
        <f t="shared" si="172"/>
        <v>0</v>
      </c>
      <c r="BC219" s="55">
        <f t="shared" si="173"/>
        <v>0</v>
      </c>
      <c r="BD219" s="55">
        <f t="shared" si="174"/>
        <v>0</v>
      </c>
      <c r="BE219" s="55">
        <f t="shared" si="175"/>
        <v>0</v>
      </c>
      <c r="BF219" s="55">
        <f t="shared" si="176"/>
        <v>0</v>
      </c>
      <c r="BG219" s="56">
        <f t="shared" si="177"/>
        <v>0</v>
      </c>
      <c r="BH219" s="55">
        <f t="shared" si="159"/>
        <v>0</v>
      </c>
      <c r="BI219" s="55">
        <f t="shared" si="160"/>
        <v>0</v>
      </c>
      <c r="BJ219" s="55">
        <f t="shared" si="161"/>
        <v>0</v>
      </c>
      <c r="BK219" s="55">
        <f t="shared" si="162"/>
        <v>0</v>
      </c>
      <c r="BL219" s="55">
        <f t="shared" si="163"/>
        <v>0</v>
      </c>
      <c r="BM219" s="55">
        <f t="shared" si="164"/>
        <v>0</v>
      </c>
      <c r="BN219" s="55">
        <f t="shared" si="165"/>
        <v>0</v>
      </c>
      <c r="BO219" s="55">
        <f t="shared" si="166"/>
        <v>0</v>
      </c>
      <c r="BP219" s="72">
        <f t="shared" si="167"/>
        <v>0</v>
      </c>
      <c r="BQ219" s="260">
        <f t="shared" si="168"/>
        <v>0</v>
      </c>
      <c r="BR219" s="260">
        <f t="shared" si="169"/>
        <v>0</v>
      </c>
      <c r="BS219" s="260">
        <f t="shared" si="170"/>
        <v>0</v>
      </c>
      <c r="BT219" s="260">
        <f t="shared" ref="BT219" si="199">+AVERAGE(BF214:BF219)</f>
        <v>0</v>
      </c>
      <c r="BU219" s="260">
        <f t="shared" si="178"/>
        <v>0</v>
      </c>
      <c r="BV219" s="260">
        <f t="shared" si="179"/>
        <v>0</v>
      </c>
      <c r="BW219" s="260">
        <f t="shared" si="180"/>
        <v>0</v>
      </c>
      <c r="BX219" s="260">
        <f t="shared" si="181"/>
        <v>0</v>
      </c>
      <c r="BY219" s="260">
        <f t="shared" si="182"/>
        <v>0</v>
      </c>
      <c r="BZ219" s="260">
        <f t="shared" si="183"/>
        <v>0</v>
      </c>
      <c r="CA219" s="260">
        <f t="shared" si="184"/>
        <v>0</v>
      </c>
      <c r="CB219" s="260">
        <f t="shared" si="185"/>
        <v>0</v>
      </c>
    </row>
    <row r="220" spans="43:80" x14ac:dyDescent="0.2">
      <c r="AQ220" s="248">
        <f t="shared" si="157"/>
        <v>2029</v>
      </c>
      <c r="AR220" s="60">
        <f t="shared" si="158"/>
        <v>214</v>
      </c>
      <c r="AS220" s="61">
        <v>47392</v>
      </c>
      <c r="AT220" s="180"/>
      <c r="AU220" s="50"/>
      <c r="AV220" s="50"/>
      <c r="AW220" s="50"/>
      <c r="AX220" s="50"/>
      <c r="AY220" s="50"/>
      <c r="AZ220" s="51"/>
      <c r="BA220" s="54">
        <f t="shared" si="171"/>
        <v>0</v>
      </c>
      <c r="BB220" s="55">
        <f t="shared" si="172"/>
        <v>0</v>
      </c>
      <c r="BC220" s="55">
        <f t="shared" si="173"/>
        <v>0</v>
      </c>
      <c r="BD220" s="55">
        <f t="shared" si="174"/>
        <v>0</v>
      </c>
      <c r="BE220" s="55">
        <f t="shared" si="175"/>
        <v>0</v>
      </c>
      <c r="BF220" s="55">
        <f t="shared" si="176"/>
        <v>0</v>
      </c>
      <c r="BG220" s="56">
        <f t="shared" si="177"/>
        <v>0</v>
      </c>
      <c r="BH220" s="55">
        <f t="shared" si="159"/>
        <v>0</v>
      </c>
      <c r="BI220" s="55">
        <f t="shared" si="160"/>
        <v>0</v>
      </c>
      <c r="BJ220" s="55">
        <f t="shared" si="161"/>
        <v>0</v>
      </c>
      <c r="BK220" s="55">
        <f t="shared" si="162"/>
        <v>0</v>
      </c>
      <c r="BL220" s="55">
        <f t="shared" si="163"/>
        <v>0</v>
      </c>
      <c r="BM220" s="55">
        <f t="shared" si="164"/>
        <v>0</v>
      </c>
      <c r="BN220" s="55">
        <f t="shared" si="165"/>
        <v>0</v>
      </c>
      <c r="BO220" s="55">
        <f t="shared" si="166"/>
        <v>0</v>
      </c>
      <c r="BP220" s="72">
        <f t="shared" ref="BP220:BS234" si="200">+AVERAGE(BA215:BA220)</f>
        <v>0</v>
      </c>
      <c r="BQ220" s="260">
        <f t="shared" si="200"/>
        <v>0</v>
      </c>
      <c r="BR220" s="260">
        <f t="shared" si="200"/>
        <v>0</v>
      </c>
      <c r="BS220" s="260">
        <f t="shared" si="200"/>
        <v>0</v>
      </c>
      <c r="BT220" s="260">
        <f t="shared" ref="BT220" si="201">+AVERAGE(BF215:BF220)</f>
        <v>0</v>
      </c>
      <c r="BU220" s="260">
        <f t="shared" si="178"/>
        <v>0</v>
      </c>
      <c r="BV220" s="260">
        <f t="shared" si="179"/>
        <v>0</v>
      </c>
      <c r="BW220" s="260">
        <f t="shared" si="180"/>
        <v>0</v>
      </c>
      <c r="BX220" s="260">
        <f t="shared" si="181"/>
        <v>0</v>
      </c>
      <c r="BY220" s="260">
        <f t="shared" si="182"/>
        <v>0</v>
      </c>
      <c r="BZ220" s="260">
        <f t="shared" si="183"/>
        <v>0</v>
      </c>
      <c r="CA220" s="260">
        <f t="shared" si="184"/>
        <v>0</v>
      </c>
      <c r="CB220" s="260">
        <f t="shared" si="185"/>
        <v>0</v>
      </c>
    </row>
    <row r="221" spans="43:80" x14ac:dyDescent="0.2">
      <c r="AQ221" s="248">
        <f t="shared" si="157"/>
        <v>2029</v>
      </c>
      <c r="AR221" s="60">
        <f t="shared" si="158"/>
        <v>215</v>
      </c>
      <c r="AS221" s="61">
        <v>47423</v>
      </c>
      <c r="AT221" s="180"/>
      <c r="AU221" s="50"/>
      <c r="AV221" s="50"/>
      <c r="AW221" s="50"/>
      <c r="AX221" s="50"/>
      <c r="AY221" s="50"/>
      <c r="AZ221" s="51"/>
      <c r="BA221" s="54">
        <f t="shared" si="171"/>
        <v>0</v>
      </c>
      <c r="BB221" s="55">
        <f t="shared" si="172"/>
        <v>0</v>
      </c>
      <c r="BC221" s="55">
        <f t="shared" si="173"/>
        <v>0</v>
      </c>
      <c r="BD221" s="55">
        <f t="shared" si="174"/>
        <v>0</v>
      </c>
      <c r="BE221" s="55">
        <f t="shared" si="175"/>
        <v>0</v>
      </c>
      <c r="BF221" s="55">
        <f t="shared" si="176"/>
        <v>0</v>
      </c>
      <c r="BG221" s="56">
        <f t="shared" si="177"/>
        <v>0</v>
      </c>
      <c r="BH221" s="55">
        <f t="shared" si="159"/>
        <v>0</v>
      </c>
      <c r="BI221" s="55">
        <f t="shared" si="160"/>
        <v>0</v>
      </c>
      <c r="BJ221" s="55">
        <f t="shared" si="161"/>
        <v>0</v>
      </c>
      <c r="BK221" s="55">
        <f t="shared" si="162"/>
        <v>0</v>
      </c>
      <c r="BL221" s="55">
        <f t="shared" si="163"/>
        <v>0</v>
      </c>
      <c r="BM221" s="55">
        <f t="shared" si="164"/>
        <v>0</v>
      </c>
      <c r="BN221" s="55">
        <f t="shared" si="165"/>
        <v>0</v>
      </c>
      <c r="BO221" s="55">
        <f t="shared" si="166"/>
        <v>0</v>
      </c>
      <c r="BP221" s="72">
        <f t="shared" si="200"/>
        <v>0</v>
      </c>
      <c r="BQ221" s="260">
        <f t="shared" si="200"/>
        <v>0</v>
      </c>
      <c r="BR221" s="260">
        <f t="shared" si="200"/>
        <v>0</v>
      </c>
      <c r="BS221" s="260">
        <f t="shared" si="200"/>
        <v>0</v>
      </c>
      <c r="BT221" s="260">
        <f t="shared" ref="BT221" si="202">+AVERAGE(BF216:BF221)</f>
        <v>0</v>
      </c>
      <c r="BU221" s="260">
        <f t="shared" si="178"/>
        <v>0</v>
      </c>
      <c r="BV221" s="260">
        <f t="shared" si="179"/>
        <v>0</v>
      </c>
      <c r="BW221" s="260">
        <f t="shared" si="180"/>
        <v>0</v>
      </c>
      <c r="BX221" s="260">
        <f t="shared" si="181"/>
        <v>0</v>
      </c>
      <c r="BY221" s="260">
        <f t="shared" si="182"/>
        <v>0</v>
      </c>
      <c r="BZ221" s="260">
        <f t="shared" si="183"/>
        <v>0</v>
      </c>
      <c r="CA221" s="260">
        <f t="shared" si="184"/>
        <v>0</v>
      </c>
      <c r="CB221" s="260">
        <f t="shared" si="185"/>
        <v>0</v>
      </c>
    </row>
    <row r="222" spans="43:80" x14ac:dyDescent="0.2">
      <c r="AQ222" s="248">
        <f t="shared" si="157"/>
        <v>2029</v>
      </c>
      <c r="AR222" s="60">
        <f t="shared" si="158"/>
        <v>216</v>
      </c>
      <c r="AS222" s="61">
        <v>47453</v>
      </c>
      <c r="AT222" s="180"/>
      <c r="AU222" s="50"/>
      <c r="AV222" s="50"/>
      <c r="AW222" s="50"/>
      <c r="AX222" s="50"/>
      <c r="AY222" s="50"/>
      <c r="AZ222" s="51"/>
      <c r="BA222" s="54">
        <f t="shared" si="171"/>
        <v>0</v>
      </c>
      <c r="BB222" s="55">
        <f t="shared" si="172"/>
        <v>0</v>
      </c>
      <c r="BC222" s="55">
        <f t="shared" si="173"/>
        <v>0</v>
      </c>
      <c r="BD222" s="55">
        <f t="shared" si="174"/>
        <v>0</v>
      </c>
      <c r="BE222" s="55">
        <f t="shared" si="175"/>
        <v>0</v>
      </c>
      <c r="BF222" s="55">
        <f t="shared" si="176"/>
        <v>0</v>
      </c>
      <c r="BG222" s="56">
        <f t="shared" si="177"/>
        <v>0</v>
      </c>
      <c r="BH222" s="55">
        <f t="shared" si="159"/>
        <v>0</v>
      </c>
      <c r="BI222" s="55">
        <f t="shared" si="160"/>
        <v>0</v>
      </c>
      <c r="BJ222" s="55">
        <f t="shared" si="161"/>
        <v>0</v>
      </c>
      <c r="BK222" s="55">
        <f t="shared" si="162"/>
        <v>0</v>
      </c>
      <c r="BL222" s="55">
        <f t="shared" si="163"/>
        <v>0</v>
      </c>
      <c r="BM222" s="55">
        <f t="shared" si="164"/>
        <v>0</v>
      </c>
      <c r="BN222" s="55">
        <f t="shared" si="165"/>
        <v>0</v>
      </c>
      <c r="BO222" s="55">
        <f t="shared" si="166"/>
        <v>0</v>
      </c>
      <c r="BP222" s="72">
        <f t="shared" si="200"/>
        <v>0</v>
      </c>
      <c r="BQ222" s="260">
        <f t="shared" si="200"/>
        <v>0</v>
      </c>
      <c r="BR222" s="260">
        <f t="shared" si="200"/>
        <v>0</v>
      </c>
      <c r="BS222" s="260">
        <f t="shared" si="200"/>
        <v>0</v>
      </c>
      <c r="BT222" s="260">
        <f t="shared" ref="BT222" si="203">+AVERAGE(BF217:BF222)</f>
        <v>0</v>
      </c>
      <c r="BU222" s="260">
        <f t="shared" si="178"/>
        <v>0</v>
      </c>
      <c r="BV222" s="260">
        <f t="shared" si="179"/>
        <v>0</v>
      </c>
      <c r="BW222" s="260">
        <f t="shared" si="180"/>
        <v>0</v>
      </c>
      <c r="BX222" s="260">
        <f t="shared" si="181"/>
        <v>0</v>
      </c>
      <c r="BY222" s="260">
        <f t="shared" si="182"/>
        <v>0</v>
      </c>
      <c r="BZ222" s="260">
        <f t="shared" si="183"/>
        <v>0</v>
      </c>
      <c r="CA222" s="260">
        <f t="shared" si="184"/>
        <v>0</v>
      </c>
      <c r="CB222" s="260">
        <f t="shared" si="185"/>
        <v>0</v>
      </c>
    </row>
    <row r="223" spans="43:80" x14ac:dyDescent="0.2">
      <c r="AQ223" s="248">
        <f t="shared" si="157"/>
        <v>2030</v>
      </c>
      <c r="AR223" s="60">
        <f t="shared" si="158"/>
        <v>217</v>
      </c>
      <c r="AS223" s="61">
        <v>47484</v>
      </c>
      <c r="AT223" s="180"/>
      <c r="AU223" s="50"/>
      <c r="AV223" s="50"/>
      <c r="AW223" s="50"/>
      <c r="AX223" s="50"/>
      <c r="AY223" s="50"/>
      <c r="AZ223" s="51"/>
      <c r="BA223" s="54">
        <f t="shared" si="171"/>
        <v>0</v>
      </c>
      <c r="BB223" s="55">
        <f t="shared" si="172"/>
        <v>0</v>
      </c>
      <c r="BC223" s="55">
        <f t="shared" si="173"/>
        <v>0</v>
      </c>
      <c r="BD223" s="55">
        <f t="shared" si="174"/>
        <v>0</v>
      </c>
      <c r="BE223" s="55">
        <f t="shared" si="175"/>
        <v>0</v>
      </c>
      <c r="BF223" s="55">
        <f t="shared" si="176"/>
        <v>0</v>
      </c>
      <c r="BG223" s="56">
        <f t="shared" si="177"/>
        <v>0</v>
      </c>
      <c r="BH223" s="55">
        <f t="shared" si="159"/>
        <v>0</v>
      </c>
      <c r="BI223" s="55">
        <f t="shared" si="160"/>
        <v>0</v>
      </c>
      <c r="BJ223" s="55">
        <f t="shared" si="161"/>
        <v>0</v>
      </c>
      <c r="BK223" s="55">
        <f t="shared" si="162"/>
        <v>0</v>
      </c>
      <c r="BL223" s="55">
        <f t="shared" si="163"/>
        <v>0</v>
      </c>
      <c r="BM223" s="55">
        <f t="shared" si="164"/>
        <v>0</v>
      </c>
      <c r="BN223" s="55">
        <f t="shared" si="165"/>
        <v>0</v>
      </c>
      <c r="BO223" s="55">
        <f t="shared" si="166"/>
        <v>0</v>
      </c>
      <c r="BP223" s="72">
        <f t="shared" si="200"/>
        <v>0</v>
      </c>
      <c r="BQ223" s="260">
        <f t="shared" si="200"/>
        <v>0</v>
      </c>
      <c r="BR223" s="260">
        <f t="shared" si="200"/>
        <v>0</v>
      </c>
      <c r="BS223" s="260">
        <f t="shared" si="200"/>
        <v>0</v>
      </c>
      <c r="BT223" s="260">
        <f t="shared" ref="BT223" si="204">+AVERAGE(BF218:BF223)</f>
        <v>0</v>
      </c>
      <c r="BU223" s="260">
        <f t="shared" si="178"/>
        <v>0</v>
      </c>
      <c r="BV223" s="260">
        <f t="shared" si="179"/>
        <v>0</v>
      </c>
      <c r="BW223" s="260">
        <f t="shared" si="180"/>
        <v>0</v>
      </c>
      <c r="BX223" s="260">
        <f t="shared" si="181"/>
        <v>0</v>
      </c>
      <c r="BY223" s="260">
        <f t="shared" si="182"/>
        <v>0</v>
      </c>
      <c r="BZ223" s="260">
        <f t="shared" si="183"/>
        <v>0</v>
      </c>
      <c r="CA223" s="260">
        <f t="shared" si="184"/>
        <v>0</v>
      </c>
      <c r="CB223" s="260">
        <f t="shared" si="185"/>
        <v>0</v>
      </c>
    </row>
    <row r="224" spans="43:80" x14ac:dyDescent="0.2">
      <c r="AQ224" s="248">
        <f t="shared" si="157"/>
        <v>2030</v>
      </c>
      <c r="AR224" s="60">
        <f t="shared" si="158"/>
        <v>218</v>
      </c>
      <c r="AS224" s="61">
        <v>47515</v>
      </c>
      <c r="AT224" s="180"/>
      <c r="AU224" s="50"/>
      <c r="AV224" s="50"/>
      <c r="AW224" s="50"/>
      <c r="AX224" s="50"/>
      <c r="AY224" s="50"/>
      <c r="AZ224" s="51"/>
      <c r="BA224" s="54">
        <f t="shared" si="171"/>
        <v>0</v>
      </c>
      <c r="BB224" s="55">
        <f t="shared" si="172"/>
        <v>0</v>
      </c>
      <c r="BC224" s="55">
        <f t="shared" si="173"/>
        <v>0</v>
      </c>
      <c r="BD224" s="55">
        <f t="shared" si="174"/>
        <v>0</v>
      </c>
      <c r="BE224" s="55">
        <f t="shared" si="175"/>
        <v>0</v>
      </c>
      <c r="BF224" s="55">
        <f t="shared" si="176"/>
        <v>0</v>
      </c>
      <c r="BG224" s="56">
        <f t="shared" si="177"/>
        <v>0</v>
      </c>
      <c r="BH224" s="55">
        <f t="shared" si="159"/>
        <v>0</v>
      </c>
      <c r="BI224" s="55">
        <f t="shared" si="160"/>
        <v>0</v>
      </c>
      <c r="BJ224" s="55">
        <f t="shared" si="161"/>
        <v>0</v>
      </c>
      <c r="BK224" s="55">
        <f t="shared" si="162"/>
        <v>0</v>
      </c>
      <c r="BL224" s="55">
        <f t="shared" si="163"/>
        <v>0</v>
      </c>
      <c r="BM224" s="55">
        <f t="shared" si="164"/>
        <v>0</v>
      </c>
      <c r="BN224" s="55">
        <f t="shared" si="165"/>
        <v>0</v>
      </c>
      <c r="BO224" s="55">
        <f t="shared" si="166"/>
        <v>0</v>
      </c>
      <c r="BP224" s="72">
        <f t="shared" si="200"/>
        <v>0</v>
      </c>
      <c r="BQ224" s="260">
        <f t="shared" si="200"/>
        <v>0</v>
      </c>
      <c r="BR224" s="260">
        <f t="shared" si="200"/>
        <v>0</v>
      </c>
      <c r="BS224" s="260">
        <f t="shared" si="200"/>
        <v>0</v>
      </c>
      <c r="BT224" s="260">
        <f t="shared" ref="BT224" si="205">+AVERAGE(BF219:BF224)</f>
        <v>0</v>
      </c>
      <c r="BU224" s="260">
        <f t="shared" si="178"/>
        <v>0</v>
      </c>
      <c r="BV224" s="260">
        <f t="shared" si="179"/>
        <v>0</v>
      </c>
      <c r="BW224" s="260">
        <f t="shared" si="180"/>
        <v>0</v>
      </c>
      <c r="BX224" s="260">
        <f t="shared" si="181"/>
        <v>0</v>
      </c>
      <c r="BY224" s="260">
        <f t="shared" si="182"/>
        <v>0</v>
      </c>
      <c r="BZ224" s="260">
        <f t="shared" si="183"/>
        <v>0</v>
      </c>
      <c r="CA224" s="260">
        <f t="shared" si="184"/>
        <v>0</v>
      </c>
      <c r="CB224" s="260">
        <f t="shared" si="185"/>
        <v>0</v>
      </c>
    </row>
    <row r="225" spans="43:80" x14ac:dyDescent="0.2">
      <c r="AQ225" s="248">
        <f t="shared" si="157"/>
        <v>2030</v>
      </c>
      <c r="AR225" s="60">
        <f t="shared" si="158"/>
        <v>219</v>
      </c>
      <c r="AS225" s="61">
        <v>47543</v>
      </c>
      <c r="AT225" s="180"/>
      <c r="AU225" s="50"/>
      <c r="AV225" s="50"/>
      <c r="AW225" s="50"/>
      <c r="AX225" s="50"/>
      <c r="AY225" s="50"/>
      <c r="AZ225" s="51"/>
      <c r="BA225" s="54">
        <f t="shared" si="171"/>
        <v>0</v>
      </c>
      <c r="BB225" s="55">
        <f t="shared" si="172"/>
        <v>0</v>
      </c>
      <c r="BC225" s="55">
        <f t="shared" si="173"/>
        <v>0</v>
      </c>
      <c r="BD225" s="55">
        <f t="shared" si="174"/>
        <v>0</v>
      </c>
      <c r="BE225" s="55">
        <f t="shared" si="175"/>
        <v>0</v>
      </c>
      <c r="BF225" s="55">
        <f t="shared" si="176"/>
        <v>0</v>
      </c>
      <c r="BG225" s="56">
        <f t="shared" si="177"/>
        <v>0</v>
      </c>
      <c r="BH225" s="55">
        <f t="shared" si="159"/>
        <v>0</v>
      </c>
      <c r="BI225" s="55">
        <f t="shared" si="160"/>
        <v>0</v>
      </c>
      <c r="BJ225" s="55">
        <f t="shared" si="161"/>
        <v>0</v>
      </c>
      <c r="BK225" s="55">
        <f t="shared" si="162"/>
        <v>0</v>
      </c>
      <c r="BL225" s="55">
        <f t="shared" si="163"/>
        <v>0</v>
      </c>
      <c r="BM225" s="55">
        <f t="shared" si="164"/>
        <v>0</v>
      </c>
      <c r="BN225" s="55">
        <f t="shared" si="165"/>
        <v>0</v>
      </c>
      <c r="BO225" s="55">
        <f t="shared" si="166"/>
        <v>0</v>
      </c>
      <c r="BP225" s="72">
        <f t="shared" si="200"/>
        <v>0</v>
      </c>
      <c r="BQ225" s="260">
        <f t="shared" si="200"/>
        <v>0</v>
      </c>
      <c r="BR225" s="260">
        <f t="shared" si="200"/>
        <v>0</v>
      </c>
      <c r="BS225" s="260">
        <f t="shared" si="200"/>
        <v>0</v>
      </c>
      <c r="BT225" s="260">
        <f t="shared" ref="BT225" si="206">+AVERAGE(BF220:BF225)</f>
        <v>0</v>
      </c>
      <c r="BU225" s="260">
        <f t="shared" si="178"/>
        <v>0</v>
      </c>
      <c r="BV225" s="260">
        <f t="shared" si="179"/>
        <v>0</v>
      </c>
      <c r="BW225" s="260">
        <f t="shared" si="180"/>
        <v>0</v>
      </c>
      <c r="BX225" s="260">
        <f t="shared" si="181"/>
        <v>0</v>
      </c>
      <c r="BY225" s="260">
        <f t="shared" si="182"/>
        <v>0</v>
      </c>
      <c r="BZ225" s="260">
        <f t="shared" si="183"/>
        <v>0</v>
      </c>
      <c r="CA225" s="260">
        <f t="shared" si="184"/>
        <v>0</v>
      </c>
      <c r="CB225" s="260">
        <f t="shared" si="185"/>
        <v>0</v>
      </c>
    </row>
    <row r="226" spans="43:80" x14ac:dyDescent="0.2">
      <c r="AQ226" s="248">
        <f t="shared" si="157"/>
        <v>2030</v>
      </c>
      <c r="AR226" s="60">
        <f t="shared" si="158"/>
        <v>220</v>
      </c>
      <c r="AS226" s="61">
        <v>47574</v>
      </c>
      <c r="AT226" s="180"/>
      <c r="AU226" s="50"/>
      <c r="AV226" s="50"/>
      <c r="AW226" s="50"/>
      <c r="AX226" s="50"/>
      <c r="AY226" s="50"/>
      <c r="AZ226" s="51"/>
      <c r="BA226" s="54">
        <f t="shared" si="171"/>
        <v>0</v>
      </c>
      <c r="BB226" s="55">
        <f t="shared" si="172"/>
        <v>0</v>
      </c>
      <c r="BC226" s="55">
        <f t="shared" si="173"/>
        <v>0</v>
      </c>
      <c r="BD226" s="55">
        <f t="shared" si="174"/>
        <v>0</v>
      </c>
      <c r="BE226" s="55">
        <f t="shared" si="175"/>
        <v>0</v>
      </c>
      <c r="BF226" s="55">
        <f t="shared" si="176"/>
        <v>0</v>
      </c>
      <c r="BG226" s="56">
        <f t="shared" si="177"/>
        <v>0</v>
      </c>
      <c r="BH226" s="55">
        <f t="shared" si="159"/>
        <v>0</v>
      </c>
      <c r="BI226" s="55">
        <f t="shared" si="160"/>
        <v>0</v>
      </c>
      <c r="BJ226" s="55">
        <f t="shared" si="161"/>
        <v>0</v>
      </c>
      <c r="BK226" s="55">
        <f t="shared" si="162"/>
        <v>0</v>
      </c>
      <c r="BL226" s="55">
        <f t="shared" si="163"/>
        <v>0</v>
      </c>
      <c r="BM226" s="55">
        <f t="shared" si="164"/>
        <v>0</v>
      </c>
      <c r="BN226" s="55">
        <f t="shared" si="165"/>
        <v>0</v>
      </c>
      <c r="BO226" s="55">
        <f t="shared" si="166"/>
        <v>0</v>
      </c>
      <c r="BP226" s="72">
        <f t="shared" si="200"/>
        <v>0</v>
      </c>
      <c r="BQ226" s="260">
        <f t="shared" si="200"/>
        <v>0</v>
      </c>
      <c r="BR226" s="260">
        <f t="shared" si="200"/>
        <v>0</v>
      </c>
      <c r="BS226" s="260">
        <f t="shared" si="200"/>
        <v>0</v>
      </c>
      <c r="BT226" s="260">
        <f t="shared" ref="BT226" si="207">+AVERAGE(BF221:BF226)</f>
        <v>0</v>
      </c>
      <c r="BU226" s="260">
        <f t="shared" si="178"/>
        <v>0</v>
      </c>
      <c r="BV226" s="260">
        <f t="shared" si="179"/>
        <v>0</v>
      </c>
      <c r="BW226" s="260">
        <f t="shared" si="180"/>
        <v>0</v>
      </c>
      <c r="BX226" s="260">
        <f t="shared" si="181"/>
        <v>0</v>
      </c>
      <c r="BY226" s="260">
        <f t="shared" si="182"/>
        <v>0</v>
      </c>
      <c r="BZ226" s="260">
        <f t="shared" si="183"/>
        <v>0</v>
      </c>
      <c r="CA226" s="260">
        <f t="shared" si="184"/>
        <v>0</v>
      </c>
      <c r="CB226" s="260">
        <f t="shared" si="185"/>
        <v>0</v>
      </c>
    </row>
    <row r="227" spans="43:80" x14ac:dyDescent="0.2">
      <c r="AQ227" s="248">
        <f t="shared" si="157"/>
        <v>2030</v>
      </c>
      <c r="AR227" s="60">
        <f t="shared" si="158"/>
        <v>221</v>
      </c>
      <c r="AS227" s="61">
        <v>47604</v>
      </c>
      <c r="AT227" s="180"/>
      <c r="AU227" s="50"/>
      <c r="AV227" s="50"/>
      <c r="AW227" s="50"/>
      <c r="AX227" s="50"/>
      <c r="AY227" s="50"/>
      <c r="AZ227" s="51"/>
      <c r="BA227" s="54">
        <f t="shared" si="171"/>
        <v>0</v>
      </c>
      <c r="BB227" s="55">
        <f t="shared" si="172"/>
        <v>0</v>
      </c>
      <c r="BC227" s="55">
        <f t="shared" si="173"/>
        <v>0</v>
      </c>
      <c r="BD227" s="55">
        <f t="shared" si="174"/>
        <v>0</v>
      </c>
      <c r="BE227" s="55">
        <f t="shared" si="175"/>
        <v>0</v>
      </c>
      <c r="BF227" s="55">
        <f t="shared" si="176"/>
        <v>0</v>
      </c>
      <c r="BG227" s="56">
        <f t="shared" si="177"/>
        <v>0</v>
      </c>
      <c r="BH227" s="55">
        <f t="shared" si="159"/>
        <v>0</v>
      </c>
      <c r="BI227" s="55">
        <f t="shared" si="160"/>
        <v>0</v>
      </c>
      <c r="BJ227" s="55">
        <f t="shared" si="161"/>
        <v>0</v>
      </c>
      <c r="BK227" s="55">
        <f t="shared" si="162"/>
        <v>0</v>
      </c>
      <c r="BL227" s="55">
        <f t="shared" si="163"/>
        <v>0</v>
      </c>
      <c r="BM227" s="55">
        <f t="shared" si="164"/>
        <v>0</v>
      </c>
      <c r="BN227" s="55">
        <f t="shared" si="165"/>
        <v>0</v>
      </c>
      <c r="BO227" s="55">
        <f t="shared" si="166"/>
        <v>0</v>
      </c>
      <c r="BP227" s="72">
        <f t="shared" si="200"/>
        <v>0</v>
      </c>
      <c r="BQ227" s="260">
        <f t="shared" si="200"/>
        <v>0</v>
      </c>
      <c r="BR227" s="260">
        <f t="shared" si="200"/>
        <v>0</v>
      </c>
      <c r="BS227" s="260">
        <f t="shared" si="200"/>
        <v>0</v>
      </c>
      <c r="BT227" s="260">
        <f t="shared" ref="BT227" si="208">+AVERAGE(BF222:BF227)</f>
        <v>0</v>
      </c>
      <c r="BU227" s="260">
        <f t="shared" si="178"/>
        <v>0</v>
      </c>
      <c r="BV227" s="260">
        <f t="shared" si="179"/>
        <v>0</v>
      </c>
      <c r="BW227" s="260">
        <f t="shared" si="180"/>
        <v>0</v>
      </c>
      <c r="BX227" s="260">
        <f t="shared" si="181"/>
        <v>0</v>
      </c>
      <c r="BY227" s="260">
        <f t="shared" si="182"/>
        <v>0</v>
      </c>
      <c r="BZ227" s="260">
        <f t="shared" si="183"/>
        <v>0</v>
      </c>
      <c r="CA227" s="260">
        <f t="shared" si="184"/>
        <v>0</v>
      </c>
      <c r="CB227" s="260">
        <f t="shared" si="185"/>
        <v>0</v>
      </c>
    </row>
    <row r="228" spans="43:80" x14ac:dyDescent="0.2">
      <c r="AQ228" s="248">
        <f t="shared" si="157"/>
        <v>2030</v>
      </c>
      <c r="AR228" s="60">
        <f t="shared" si="158"/>
        <v>222</v>
      </c>
      <c r="AS228" s="61">
        <v>47635</v>
      </c>
      <c r="AT228" s="180"/>
      <c r="AU228" s="50"/>
      <c r="AV228" s="50"/>
      <c r="AW228" s="50"/>
      <c r="AX228" s="50"/>
      <c r="AY228" s="50"/>
      <c r="AZ228" s="51"/>
      <c r="BA228" s="54">
        <f t="shared" si="171"/>
        <v>0</v>
      </c>
      <c r="BB228" s="55">
        <f t="shared" si="172"/>
        <v>0</v>
      </c>
      <c r="BC228" s="55">
        <f t="shared" si="173"/>
        <v>0</v>
      </c>
      <c r="BD228" s="55">
        <f t="shared" si="174"/>
        <v>0</v>
      </c>
      <c r="BE228" s="55">
        <f t="shared" si="175"/>
        <v>0</v>
      </c>
      <c r="BF228" s="55">
        <f t="shared" si="176"/>
        <v>0</v>
      </c>
      <c r="BG228" s="56">
        <f t="shared" si="177"/>
        <v>0</v>
      </c>
      <c r="BH228" s="55">
        <f t="shared" si="159"/>
        <v>0</v>
      </c>
      <c r="BI228" s="55">
        <f t="shared" si="160"/>
        <v>0</v>
      </c>
      <c r="BJ228" s="55">
        <f t="shared" si="161"/>
        <v>0</v>
      </c>
      <c r="BK228" s="55">
        <f t="shared" si="162"/>
        <v>0</v>
      </c>
      <c r="BL228" s="55">
        <f t="shared" si="163"/>
        <v>0</v>
      </c>
      <c r="BM228" s="55">
        <f t="shared" si="164"/>
        <v>0</v>
      </c>
      <c r="BN228" s="55">
        <f t="shared" si="165"/>
        <v>0</v>
      </c>
      <c r="BO228" s="55">
        <f t="shared" si="166"/>
        <v>0</v>
      </c>
      <c r="BP228" s="72">
        <f t="shared" si="200"/>
        <v>0</v>
      </c>
      <c r="BQ228" s="260">
        <f t="shared" si="200"/>
        <v>0</v>
      </c>
      <c r="BR228" s="260">
        <f t="shared" si="200"/>
        <v>0</v>
      </c>
      <c r="BS228" s="260">
        <f t="shared" si="200"/>
        <v>0</v>
      </c>
      <c r="BT228" s="260">
        <f t="shared" ref="BT228" si="209">+AVERAGE(BF223:BF228)</f>
        <v>0</v>
      </c>
      <c r="BU228" s="260">
        <f t="shared" si="178"/>
        <v>0</v>
      </c>
      <c r="BV228" s="260">
        <f t="shared" si="179"/>
        <v>0</v>
      </c>
      <c r="BW228" s="260">
        <f t="shared" si="180"/>
        <v>0</v>
      </c>
      <c r="BX228" s="260">
        <f t="shared" si="181"/>
        <v>0</v>
      </c>
      <c r="BY228" s="260">
        <f t="shared" si="182"/>
        <v>0</v>
      </c>
      <c r="BZ228" s="260">
        <f t="shared" si="183"/>
        <v>0</v>
      </c>
      <c r="CA228" s="260">
        <f t="shared" si="184"/>
        <v>0</v>
      </c>
      <c r="CB228" s="260">
        <f t="shared" si="185"/>
        <v>0</v>
      </c>
    </row>
    <row r="229" spans="43:80" x14ac:dyDescent="0.2">
      <c r="AQ229" s="248">
        <f t="shared" si="157"/>
        <v>2030</v>
      </c>
      <c r="AR229" s="60">
        <f t="shared" si="158"/>
        <v>223</v>
      </c>
      <c r="AS229" s="61">
        <v>47665</v>
      </c>
      <c r="AT229" s="180"/>
      <c r="AU229" s="50"/>
      <c r="AV229" s="50"/>
      <c r="AW229" s="50"/>
      <c r="AX229" s="50"/>
      <c r="AY229" s="50"/>
      <c r="AZ229" s="51"/>
      <c r="BA229" s="54">
        <f t="shared" si="171"/>
        <v>0</v>
      </c>
      <c r="BB229" s="55">
        <f t="shared" si="172"/>
        <v>0</v>
      </c>
      <c r="BC229" s="55">
        <f t="shared" si="173"/>
        <v>0</v>
      </c>
      <c r="BD229" s="55">
        <f t="shared" si="174"/>
        <v>0</v>
      </c>
      <c r="BE229" s="55">
        <f t="shared" si="175"/>
        <v>0</v>
      </c>
      <c r="BF229" s="55">
        <f t="shared" si="176"/>
        <v>0</v>
      </c>
      <c r="BG229" s="56">
        <f t="shared" si="177"/>
        <v>0</v>
      </c>
      <c r="BH229" s="55">
        <f t="shared" si="159"/>
        <v>0</v>
      </c>
      <c r="BI229" s="55">
        <f t="shared" si="160"/>
        <v>0</v>
      </c>
      <c r="BJ229" s="55">
        <f t="shared" si="161"/>
        <v>0</v>
      </c>
      <c r="BK229" s="55">
        <f t="shared" si="162"/>
        <v>0</v>
      </c>
      <c r="BL229" s="55">
        <f t="shared" si="163"/>
        <v>0</v>
      </c>
      <c r="BM229" s="55">
        <f t="shared" si="164"/>
        <v>0</v>
      </c>
      <c r="BN229" s="55">
        <f t="shared" si="165"/>
        <v>0</v>
      </c>
      <c r="BO229" s="55">
        <f t="shared" si="166"/>
        <v>0</v>
      </c>
      <c r="BP229" s="72">
        <f t="shared" si="200"/>
        <v>0</v>
      </c>
      <c r="BQ229" s="260">
        <f t="shared" si="200"/>
        <v>0</v>
      </c>
      <c r="BR229" s="260">
        <f t="shared" si="200"/>
        <v>0</v>
      </c>
      <c r="BS229" s="260">
        <f t="shared" si="200"/>
        <v>0</v>
      </c>
      <c r="BT229" s="260">
        <f t="shared" ref="BT229" si="210">+AVERAGE(BF224:BF229)</f>
        <v>0</v>
      </c>
      <c r="BU229" s="260">
        <f t="shared" si="178"/>
        <v>0</v>
      </c>
      <c r="BV229" s="260">
        <f t="shared" si="179"/>
        <v>0</v>
      </c>
      <c r="BW229" s="260">
        <f t="shared" si="180"/>
        <v>0</v>
      </c>
      <c r="BX229" s="260">
        <f t="shared" si="181"/>
        <v>0</v>
      </c>
      <c r="BY229" s="260">
        <f t="shared" si="182"/>
        <v>0</v>
      </c>
      <c r="BZ229" s="260">
        <f t="shared" si="183"/>
        <v>0</v>
      </c>
      <c r="CA229" s="260">
        <f t="shared" si="184"/>
        <v>0</v>
      </c>
      <c r="CB229" s="260">
        <f t="shared" si="185"/>
        <v>0</v>
      </c>
    </row>
    <row r="230" spans="43:80" x14ac:dyDescent="0.2">
      <c r="AQ230" s="248">
        <f t="shared" si="157"/>
        <v>2030</v>
      </c>
      <c r="AR230" s="60">
        <f t="shared" si="158"/>
        <v>224</v>
      </c>
      <c r="AS230" s="61">
        <v>47696</v>
      </c>
      <c r="AT230" s="180"/>
      <c r="AU230" s="50"/>
      <c r="AV230" s="50"/>
      <c r="AW230" s="50"/>
      <c r="AX230" s="50"/>
      <c r="AY230" s="50"/>
      <c r="AZ230" s="51"/>
      <c r="BA230" s="54">
        <f t="shared" si="171"/>
        <v>0</v>
      </c>
      <c r="BB230" s="55">
        <f t="shared" si="172"/>
        <v>0</v>
      </c>
      <c r="BC230" s="55">
        <f t="shared" si="173"/>
        <v>0</v>
      </c>
      <c r="BD230" s="55">
        <f t="shared" si="174"/>
        <v>0</v>
      </c>
      <c r="BE230" s="55">
        <f t="shared" si="175"/>
        <v>0</v>
      </c>
      <c r="BF230" s="55">
        <f t="shared" si="176"/>
        <v>0</v>
      </c>
      <c r="BG230" s="56">
        <f t="shared" si="177"/>
        <v>0</v>
      </c>
      <c r="BH230" s="55">
        <f t="shared" si="159"/>
        <v>0</v>
      </c>
      <c r="BI230" s="55">
        <f t="shared" si="160"/>
        <v>0</v>
      </c>
      <c r="BJ230" s="55">
        <f t="shared" si="161"/>
        <v>0</v>
      </c>
      <c r="BK230" s="55">
        <f t="shared" si="162"/>
        <v>0</v>
      </c>
      <c r="BL230" s="55">
        <f t="shared" si="163"/>
        <v>0</v>
      </c>
      <c r="BM230" s="55">
        <f t="shared" si="164"/>
        <v>0</v>
      </c>
      <c r="BN230" s="55">
        <f t="shared" si="165"/>
        <v>0</v>
      </c>
      <c r="BO230" s="55">
        <f t="shared" si="166"/>
        <v>0</v>
      </c>
      <c r="BP230" s="72">
        <f t="shared" si="200"/>
        <v>0</v>
      </c>
      <c r="BQ230" s="260">
        <f t="shared" si="200"/>
        <v>0</v>
      </c>
      <c r="BR230" s="260">
        <f t="shared" si="200"/>
        <v>0</v>
      </c>
      <c r="BS230" s="260">
        <f t="shared" si="200"/>
        <v>0</v>
      </c>
      <c r="BT230" s="260">
        <f t="shared" ref="BT230" si="211">+AVERAGE(BF225:BF230)</f>
        <v>0</v>
      </c>
      <c r="BU230" s="260">
        <f t="shared" si="178"/>
        <v>0</v>
      </c>
      <c r="BV230" s="260">
        <f t="shared" si="179"/>
        <v>0</v>
      </c>
      <c r="BW230" s="260">
        <f t="shared" si="180"/>
        <v>0</v>
      </c>
      <c r="BX230" s="260">
        <f t="shared" si="181"/>
        <v>0</v>
      </c>
      <c r="BY230" s="260">
        <f t="shared" si="182"/>
        <v>0</v>
      </c>
      <c r="BZ230" s="260">
        <f t="shared" si="183"/>
        <v>0</v>
      </c>
      <c r="CA230" s="260">
        <f t="shared" si="184"/>
        <v>0</v>
      </c>
      <c r="CB230" s="260">
        <f t="shared" si="185"/>
        <v>0</v>
      </c>
    </row>
    <row r="231" spans="43:80" x14ac:dyDescent="0.2">
      <c r="AQ231" s="248">
        <f t="shared" si="157"/>
        <v>2030</v>
      </c>
      <c r="AR231" s="60">
        <f t="shared" si="158"/>
        <v>225</v>
      </c>
      <c r="AS231" s="61">
        <v>47727</v>
      </c>
      <c r="AT231" s="180"/>
      <c r="AU231" s="50"/>
      <c r="AV231" s="50"/>
      <c r="AW231" s="50"/>
      <c r="AX231" s="50"/>
      <c r="AY231" s="50"/>
      <c r="AZ231" s="51"/>
      <c r="BA231" s="54">
        <f t="shared" si="171"/>
        <v>0</v>
      </c>
      <c r="BB231" s="55">
        <f t="shared" si="172"/>
        <v>0</v>
      </c>
      <c r="BC231" s="55">
        <f t="shared" si="173"/>
        <v>0</v>
      </c>
      <c r="BD231" s="55">
        <f t="shared" si="174"/>
        <v>0</v>
      </c>
      <c r="BE231" s="55">
        <f t="shared" si="175"/>
        <v>0</v>
      </c>
      <c r="BF231" s="55">
        <f t="shared" si="176"/>
        <v>0</v>
      </c>
      <c r="BG231" s="56">
        <f t="shared" si="177"/>
        <v>0</v>
      </c>
      <c r="BH231" s="55">
        <f t="shared" si="159"/>
        <v>0</v>
      </c>
      <c r="BI231" s="55">
        <f t="shared" si="160"/>
        <v>0</v>
      </c>
      <c r="BJ231" s="55">
        <f t="shared" si="161"/>
        <v>0</v>
      </c>
      <c r="BK231" s="55">
        <f t="shared" si="162"/>
        <v>0</v>
      </c>
      <c r="BL231" s="55">
        <f t="shared" si="163"/>
        <v>0</v>
      </c>
      <c r="BM231" s="55">
        <f t="shared" si="164"/>
        <v>0</v>
      </c>
      <c r="BN231" s="55">
        <f t="shared" si="165"/>
        <v>0</v>
      </c>
      <c r="BO231" s="55">
        <f t="shared" si="166"/>
        <v>0</v>
      </c>
      <c r="BP231" s="72">
        <f t="shared" si="200"/>
        <v>0</v>
      </c>
      <c r="BQ231" s="260">
        <f t="shared" si="200"/>
        <v>0</v>
      </c>
      <c r="BR231" s="260">
        <f t="shared" si="200"/>
        <v>0</v>
      </c>
      <c r="BS231" s="260">
        <f t="shared" si="200"/>
        <v>0</v>
      </c>
      <c r="BT231" s="260">
        <f t="shared" ref="BT231" si="212">+AVERAGE(BF226:BF231)</f>
        <v>0</v>
      </c>
      <c r="BU231" s="260">
        <f t="shared" si="178"/>
        <v>0</v>
      </c>
      <c r="BV231" s="260">
        <f t="shared" si="179"/>
        <v>0</v>
      </c>
      <c r="BW231" s="260">
        <f t="shared" si="180"/>
        <v>0</v>
      </c>
      <c r="BX231" s="260">
        <f t="shared" si="181"/>
        <v>0</v>
      </c>
      <c r="BY231" s="260">
        <f t="shared" si="182"/>
        <v>0</v>
      </c>
      <c r="BZ231" s="260">
        <f t="shared" si="183"/>
        <v>0</v>
      </c>
      <c r="CA231" s="260">
        <f t="shared" si="184"/>
        <v>0</v>
      </c>
      <c r="CB231" s="260">
        <f t="shared" si="185"/>
        <v>0</v>
      </c>
    </row>
    <row r="232" spans="43:80" x14ac:dyDescent="0.2">
      <c r="AQ232" s="248">
        <f t="shared" si="157"/>
        <v>2030</v>
      </c>
      <c r="AR232" s="60">
        <f t="shared" si="158"/>
        <v>226</v>
      </c>
      <c r="AS232" s="61">
        <v>47757</v>
      </c>
      <c r="AT232" s="180"/>
      <c r="AU232" s="50"/>
      <c r="AV232" s="50"/>
      <c r="AW232" s="50"/>
      <c r="AX232" s="50"/>
      <c r="AY232" s="50"/>
      <c r="AZ232" s="51"/>
      <c r="BA232" s="54">
        <f t="shared" si="171"/>
        <v>0</v>
      </c>
      <c r="BB232" s="55">
        <f t="shared" si="172"/>
        <v>0</v>
      </c>
      <c r="BC232" s="55">
        <f t="shared" si="173"/>
        <v>0</v>
      </c>
      <c r="BD232" s="55">
        <f t="shared" si="174"/>
        <v>0</v>
      </c>
      <c r="BE232" s="55">
        <f t="shared" si="175"/>
        <v>0</v>
      </c>
      <c r="BF232" s="55">
        <f t="shared" si="176"/>
        <v>0</v>
      </c>
      <c r="BG232" s="56">
        <f t="shared" si="177"/>
        <v>0</v>
      </c>
      <c r="BH232" s="55">
        <f t="shared" si="159"/>
        <v>0</v>
      </c>
      <c r="BI232" s="55">
        <f t="shared" si="160"/>
        <v>0</v>
      </c>
      <c r="BJ232" s="55">
        <f t="shared" si="161"/>
        <v>0</v>
      </c>
      <c r="BK232" s="55">
        <f t="shared" si="162"/>
        <v>0</v>
      </c>
      <c r="BL232" s="55">
        <f t="shared" si="163"/>
        <v>0</v>
      </c>
      <c r="BM232" s="55">
        <f t="shared" si="164"/>
        <v>0</v>
      </c>
      <c r="BN232" s="55">
        <f t="shared" si="165"/>
        <v>0</v>
      </c>
      <c r="BO232" s="55">
        <f t="shared" si="166"/>
        <v>0</v>
      </c>
      <c r="BP232" s="72">
        <f t="shared" si="200"/>
        <v>0</v>
      </c>
      <c r="BQ232" s="260">
        <f t="shared" si="200"/>
        <v>0</v>
      </c>
      <c r="BR232" s="260">
        <f t="shared" si="200"/>
        <v>0</v>
      </c>
      <c r="BS232" s="260">
        <f t="shared" si="200"/>
        <v>0</v>
      </c>
      <c r="BT232" s="260">
        <f t="shared" ref="BT232" si="213">+AVERAGE(BF227:BF232)</f>
        <v>0</v>
      </c>
      <c r="BU232" s="260">
        <f t="shared" si="178"/>
        <v>0</v>
      </c>
      <c r="BV232" s="260">
        <f t="shared" si="179"/>
        <v>0</v>
      </c>
      <c r="BW232" s="260">
        <f t="shared" si="180"/>
        <v>0</v>
      </c>
      <c r="BX232" s="260">
        <f t="shared" si="181"/>
        <v>0</v>
      </c>
      <c r="BY232" s="260">
        <f t="shared" si="182"/>
        <v>0</v>
      </c>
      <c r="BZ232" s="260">
        <f t="shared" si="183"/>
        <v>0</v>
      </c>
      <c r="CA232" s="260">
        <f t="shared" si="184"/>
        <v>0</v>
      </c>
      <c r="CB232" s="260">
        <f t="shared" si="185"/>
        <v>0</v>
      </c>
    </row>
    <row r="233" spans="43:80" x14ac:dyDescent="0.2">
      <c r="AQ233" s="248">
        <f t="shared" si="157"/>
        <v>2030</v>
      </c>
      <c r="AR233" s="60">
        <f t="shared" si="158"/>
        <v>227</v>
      </c>
      <c r="AS233" s="61">
        <v>47788</v>
      </c>
      <c r="AT233" s="180"/>
      <c r="AU233" s="50"/>
      <c r="AV233" s="50"/>
      <c r="AW233" s="50"/>
      <c r="AX233" s="50"/>
      <c r="AY233" s="50"/>
      <c r="AZ233" s="51"/>
      <c r="BA233" s="54">
        <f t="shared" si="171"/>
        <v>0</v>
      </c>
      <c r="BB233" s="55">
        <f t="shared" si="172"/>
        <v>0</v>
      </c>
      <c r="BC233" s="55">
        <f t="shared" si="173"/>
        <v>0</v>
      </c>
      <c r="BD233" s="55">
        <f t="shared" si="174"/>
        <v>0</v>
      </c>
      <c r="BE233" s="55">
        <f t="shared" si="175"/>
        <v>0</v>
      </c>
      <c r="BF233" s="55">
        <f t="shared" si="176"/>
        <v>0</v>
      </c>
      <c r="BG233" s="56">
        <f t="shared" si="177"/>
        <v>0</v>
      </c>
      <c r="BH233" s="55">
        <f t="shared" si="159"/>
        <v>0</v>
      </c>
      <c r="BI233" s="55">
        <f t="shared" si="160"/>
        <v>0</v>
      </c>
      <c r="BJ233" s="55">
        <f t="shared" si="161"/>
        <v>0</v>
      </c>
      <c r="BK233" s="55">
        <f t="shared" si="162"/>
        <v>0</v>
      </c>
      <c r="BL233" s="55">
        <f t="shared" si="163"/>
        <v>0</v>
      </c>
      <c r="BM233" s="55">
        <f t="shared" si="164"/>
        <v>0</v>
      </c>
      <c r="BN233" s="55">
        <f t="shared" si="165"/>
        <v>0</v>
      </c>
      <c r="BO233" s="55">
        <f t="shared" si="166"/>
        <v>0</v>
      </c>
      <c r="BP233" s="72">
        <f t="shared" si="200"/>
        <v>0</v>
      </c>
      <c r="BQ233" s="260">
        <f t="shared" si="200"/>
        <v>0</v>
      </c>
      <c r="BR233" s="260">
        <f t="shared" si="200"/>
        <v>0</v>
      </c>
      <c r="BS233" s="260">
        <f t="shared" si="200"/>
        <v>0</v>
      </c>
      <c r="BT233" s="260">
        <f t="shared" ref="BT233" si="214">+AVERAGE(BF228:BF233)</f>
        <v>0</v>
      </c>
      <c r="BU233" s="260">
        <f t="shared" si="178"/>
        <v>0</v>
      </c>
      <c r="BV233" s="260">
        <f t="shared" si="179"/>
        <v>0</v>
      </c>
      <c r="BW233" s="260">
        <f t="shared" si="180"/>
        <v>0</v>
      </c>
      <c r="BX233" s="260">
        <f t="shared" si="181"/>
        <v>0</v>
      </c>
      <c r="BY233" s="260">
        <f t="shared" si="182"/>
        <v>0</v>
      </c>
      <c r="BZ233" s="260">
        <f t="shared" si="183"/>
        <v>0</v>
      </c>
      <c r="CA233" s="260">
        <f t="shared" si="184"/>
        <v>0</v>
      </c>
      <c r="CB233" s="260">
        <f t="shared" si="185"/>
        <v>0</v>
      </c>
    </row>
    <row r="234" spans="43:80" x14ac:dyDescent="0.2">
      <c r="AQ234" s="248">
        <f t="shared" si="157"/>
        <v>2030</v>
      </c>
      <c r="AR234" s="62">
        <f t="shared" si="158"/>
        <v>228</v>
      </c>
      <c r="AS234" s="63">
        <v>47818</v>
      </c>
      <c r="AT234" s="204"/>
      <c r="AU234" s="52"/>
      <c r="AV234" s="52"/>
      <c r="AW234" s="52"/>
      <c r="AX234" s="52"/>
      <c r="AY234" s="52"/>
      <c r="AZ234" s="53"/>
      <c r="BA234" s="57">
        <f t="shared" si="171"/>
        <v>0</v>
      </c>
      <c r="BB234" s="58">
        <f t="shared" si="172"/>
        <v>0</v>
      </c>
      <c r="BC234" s="58">
        <f t="shared" si="173"/>
        <v>0</v>
      </c>
      <c r="BD234" s="58">
        <f t="shared" si="174"/>
        <v>0</v>
      </c>
      <c r="BE234" s="55">
        <f t="shared" si="175"/>
        <v>0</v>
      </c>
      <c r="BF234" s="55">
        <f t="shared" si="176"/>
        <v>0</v>
      </c>
      <c r="BG234" s="56">
        <f t="shared" si="177"/>
        <v>0</v>
      </c>
      <c r="BH234" s="55">
        <f t="shared" si="159"/>
        <v>0</v>
      </c>
      <c r="BI234" s="55">
        <f t="shared" si="160"/>
        <v>0</v>
      </c>
      <c r="BJ234" s="58">
        <f t="shared" si="161"/>
        <v>0</v>
      </c>
      <c r="BK234" s="58">
        <f t="shared" si="162"/>
        <v>0</v>
      </c>
      <c r="BL234" s="58">
        <f t="shared" si="163"/>
        <v>0</v>
      </c>
      <c r="BM234" s="58">
        <f t="shared" si="164"/>
        <v>0</v>
      </c>
      <c r="BN234" s="58">
        <f t="shared" si="165"/>
        <v>0</v>
      </c>
      <c r="BO234" s="58">
        <f t="shared" si="166"/>
        <v>0</v>
      </c>
      <c r="BP234" s="72">
        <f t="shared" si="200"/>
        <v>0</v>
      </c>
      <c r="BQ234" s="260">
        <f t="shared" si="200"/>
        <v>0</v>
      </c>
      <c r="BR234" s="260">
        <f t="shared" si="200"/>
        <v>0</v>
      </c>
      <c r="BS234" s="260">
        <f t="shared" si="200"/>
        <v>0</v>
      </c>
      <c r="BT234" s="260">
        <f t="shared" ref="BT234" si="215">+AVERAGE(BF229:BF234)</f>
        <v>0</v>
      </c>
      <c r="BU234" s="260">
        <f t="shared" si="178"/>
        <v>0</v>
      </c>
      <c r="BV234" s="260">
        <f t="shared" si="179"/>
        <v>0</v>
      </c>
      <c r="BW234" s="260">
        <f t="shared" si="180"/>
        <v>0</v>
      </c>
      <c r="BX234" s="260">
        <f t="shared" si="181"/>
        <v>0</v>
      </c>
      <c r="BY234" s="260">
        <f t="shared" si="182"/>
        <v>0</v>
      </c>
      <c r="BZ234" s="260">
        <f t="shared" si="183"/>
        <v>0</v>
      </c>
      <c r="CA234" s="260">
        <f t="shared" si="184"/>
        <v>0</v>
      </c>
      <c r="CB234" s="260">
        <f t="shared" si="185"/>
        <v>0</v>
      </c>
    </row>
  </sheetData>
  <mergeCells count="90">
    <mergeCell ref="BU5:CB5"/>
    <mergeCell ref="N22:O22"/>
    <mergeCell ref="D22:E22"/>
    <mergeCell ref="F22:G22"/>
    <mergeCell ref="H22:I22"/>
    <mergeCell ref="J22:K22"/>
    <mergeCell ref="L22:M22"/>
    <mergeCell ref="D5:M5"/>
    <mergeCell ref="T23:U23"/>
    <mergeCell ref="V23:W23"/>
    <mergeCell ref="X23:Y23"/>
    <mergeCell ref="P22:Q22"/>
    <mergeCell ref="R22:S22"/>
    <mergeCell ref="T22:U22"/>
    <mergeCell ref="V22:W22"/>
    <mergeCell ref="X22:Y22"/>
    <mergeCell ref="R23:S23"/>
    <mergeCell ref="F30:G30"/>
    <mergeCell ref="H30:I30"/>
    <mergeCell ref="J30:K30"/>
    <mergeCell ref="L30:M30"/>
    <mergeCell ref="D31:E31"/>
    <mergeCell ref="F31:G31"/>
    <mergeCell ref="H31:I31"/>
    <mergeCell ref="J31:K31"/>
    <mergeCell ref="L31:M31"/>
    <mergeCell ref="X31:Y31"/>
    <mergeCell ref="P30:Q30"/>
    <mergeCell ref="R30:S30"/>
    <mergeCell ref="T30:U30"/>
    <mergeCell ref="V30:W30"/>
    <mergeCell ref="X30:Y30"/>
    <mergeCell ref="P31:Q31"/>
    <mergeCell ref="R31:S31"/>
    <mergeCell ref="T31:U31"/>
    <mergeCell ref="V31:W31"/>
    <mergeCell ref="N30:O30"/>
    <mergeCell ref="N23:O23"/>
    <mergeCell ref="P23:Q23"/>
    <mergeCell ref="V70:W70"/>
    <mergeCell ref="D70:E70"/>
    <mergeCell ref="F70:G70"/>
    <mergeCell ref="H70:I70"/>
    <mergeCell ref="J70:K70"/>
    <mergeCell ref="L70:M70"/>
    <mergeCell ref="N31:O31"/>
    <mergeCell ref="D23:E23"/>
    <mergeCell ref="F23:G23"/>
    <mergeCell ref="H23:I23"/>
    <mergeCell ref="J23:K23"/>
    <mergeCell ref="L23:M23"/>
    <mergeCell ref="D30:E30"/>
    <mergeCell ref="X70:Y70"/>
    <mergeCell ref="D71:E71"/>
    <mergeCell ref="F71:G71"/>
    <mergeCell ref="H71:I71"/>
    <mergeCell ref="J71:K71"/>
    <mergeCell ref="L71:M71"/>
    <mergeCell ref="N71:O71"/>
    <mergeCell ref="P71:Q71"/>
    <mergeCell ref="R71:S71"/>
    <mergeCell ref="T71:U71"/>
    <mergeCell ref="V71:W71"/>
    <mergeCell ref="X71:Y71"/>
    <mergeCell ref="N70:O70"/>
    <mergeCell ref="P70:Q70"/>
    <mergeCell ref="R70:S70"/>
    <mergeCell ref="T70:U70"/>
    <mergeCell ref="V78:W78"/>
    <mergeCell ref="D78:E78"/>
    <mergeCell ref="F78:G78"/>
    <mergeCell ref="H78:I78"/>
    <mergeCell ref="J78:K78"/>
    <mergeCell ref="L78:M78"/>
    <mergeCell ref="X78:Y78"/>
    <mergeCell ref="D79:E79"/>
    <mergeCell ref="F79:G79"/>
    <mergeCell ref="H79:I79"/>
    <mergeCell ref="J79:K79"/>
    <mergeCell ref="L79:M79"/>
    <mergeCell ref="N79:O79"/>
    <mergeCell ref="P79:Q79"/>
    <mergeCell ref="R79:S79"/>
    <mergeCell ref="T79:U79"/>
    <mergeCell ref="V79:W79"/>
    <mergeCell ref="X79:Y79"/>
    <mergeCell ref="N78:O78"/>
    <mergeCell ref="P78:Q78"/>
    <mergeCell ref="R78:S78"/>
    <mergeCell ref="T78:U78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5060" r:id="rId3" name="Drop Down 4">
              <controlPr defaultSize="0" autoLine="0" autoPict="0">
                <anchor moveWithCells="1">
                  <from>
                    <xdr:col>2</xdr:col>
                    <xdr:colOff>123825</xdr:colOff>
                    <xdr:row>24</xdr:row>
                    <xdr:rowOff>28575</xdr:rowOff>
                  </from>
                  <to>
                    <xdr:col>2</xdr:col>
                    <xdr:colOff>1266825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1" r:id="rId4" name="Drop Down 5">
              <controlPr defaultSize="0" autoLine="0" autoPict="0">
                <anchor moveWithCells="1">
                  <from>
                    <xdr:col>2</xdr:col>
                    <xdr:colOff>123825</xdr:colOff>
                    <xdr:row>25</xdr:row>
                    <xdr:rowOff>28575</xdr:rowOff>
                  </from>
                  <to>
                    <xdr:col>2</xdr:col>
                    <xdr:colOff>1266825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2" r:id="rId5" name="Drop Down 6">
              <controlPr defaultSize="0" autoLine="0" autoPict="0">
                <anchor moveWithCells="1">
                  <from>
                    <xdr:col>2</xdr:col>
                    <xdr:colOff>123825</xdr:colOff>
                    <xdr:row>32</xdr:row>
                    <xdr:rowOff>28575</xdr:rowOff>
                  </from>
                  <to>
                    <xdr:col>2</xdr:col>
                    <xdr:colOff>1266825</xdr:colOff>
                    <xdr:row>32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3" r:id="rId6" name="Drop Down 7">
              <controlPr defaultSize="0" autoLine="0" autoPict="0">
                <anchor moveWithCells="1">
                  <from>
                    <xdr:col>2</xdr:col>
                    <xdr:colOff>123825</xdr:colOff>
                    <xdr:row>33</xdr:row>
                    <xdr:rowOff>28575</xdr:rowOff>
                  </from>
                  <to>
                    <xdr:col>2</xdr:col>
                    <xdr:colOff>1266825</xdr:colOff>
                    <xdr:row>33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82" r:id="rId7" name="Drop Down 26">
              <controlPr defaultSize="0" autoLine="0" autoPict="0">
                <anchor moveWithCells="1">
                  <from>
                    <xdr:col>2</xdr:col>
                    <xdr:colOff>123825</xdr:colOff>
                    <xdr:row>72</xdr:row>
                    <xdr:rowOff>152400</xdr:rowOff>
                  </from>
                  <to>
                    <xdr:col>2</xdr:col>
                    <xdr:colOff>1266825</xdr:colOff>
                    <xdr:row>73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84" r:id="rId8" name="Drop Down 28">
              <controlPr defaultSize="0" autoLine="0" autoPict="0">
                <anchor moveWithCells="1">
                  <from>
                    <xdr:col>2</xdr:col>
                    <xdr:colOff>123825</xdr:colOff>
                    <xdr:row>80</xdr:row>
                    <xdr:rowOff>171450</xdr:rowOff>
                  </from>
                  <to>
                    <xdr:col>2</xdr:col>
                    <xdr:colOff>1266825</xdr:colOff>
                    <xdr:row>81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AM37"/>
  <sheetViews>
    <sheetView showGridLines="0" zoomScale="85" zoomScaleNormal="85" workbookViewId="0">
      <selection activeCell="G11" sqref="G11"/>
    </sheetView>
  </sheetViews>
  <sheetFormatPr baseColWidth="10" defaultColWidth="11.5703125" defaultRowHeight="13.5" x14ac:dyDescent="0.25"/>
  <cols>
    <col min="1" max="1" width="17" style="98" bestFit="1" customWidth="1"/>
    <col min="2" max="2" width="13" style="98" customWidth="1"/>
    <col min="3" max="3" width="14.42578125" style="98" bestFit="1" customWidth="1"/>
    <col min="4" max="4" width="11.5703125" style="98"/>
    <col min="5" max="5" width="2.28515625" style="98" customWidth="1"/>
    <col min="6" max="6" width="15.42578125" style="98" bestFit="1" customWidth="1"/>
    <col min="7" max="7" width="11.5703125" style="98"/>
    <col min="8" max="8" width="2.28515625" style="98" customWidth="1"/>
    <col min="9" max="9" width="17" style="98" bestFit="1" customWidth="1"/>
    <col min="10" max="12" width="11.5703125" style="98"/>
    <col min="13" max="13" width="2.28515625" style="98" customWidth="1"/>
    <col min="14" max="14" width="15.42578125" style="98" bestFit="1" customWidth="1"/>
    <col min="15" max="15" width="11.5703125" style="98"/>
    <col min="16" max="16" width="2.28515625" style="98" customWidth="1"/>
    <col min="17" max="17" width="17" style="98" bestFit="1" customWidth="1"/>
    <col min="18" max="20" width="11.5703125" style="98"/>
    <col min="21" max="21" width="2.28515625" style="98" customWidth="1"/>
    <col min="22" max="22" width="15.42578125" style="98" bestFit="1" customWidth="1"/>
    <col min="23" max="23" width="11.5703125" style="98"/>
    <col min="24" max="24" width="2.28515625" style="98" customWidth="1"/>
    <col min="25" max="25" width="17" style="98" bestFit="1" customWidth="1"/>
    <col min="26" max="28" width="11.5703125" style="98"/>
    <col min="29" max="29" width="2.28515625" style="98" customWidth="1"/>
    <col min="30" max="30" width="15.42578125" style="98" bestFit="1" customWidth="1"/>
    <col min="31" max="31" width="11.5703125" style="98"/>
    <col min="32" max="32" width="2.28515625" style="98" customWidth="1"/>
    <col min="33" max="33" width="17" style="98" bestFit="1" customWidth="1"/>
    <col min="34" max="36" width="11.5703125" style="98"/>
    <col min="37" max="37" width="2.28515625" style="98" customWidth="1"/>
    <col min="38" max="38" width="15.42578125" style="98" bestFit="1" customWidth="1"/>
    <col min="39" max="16384" width="11.5703125" style="98"/>
  </cols>
  <sheetData>
    <row r="1" spans="1:39" s="94" customFormat="1" x14ac:dyDescent="0.25">
      <c r="F1" s="95"/>
      <c r="G1" s="96"/>
      <c r="N1" s="95"/>
      <c r="O1" s="96"/>
      <c r="V1" s="95"/>
      <c r="W1" s="96"/>
      <c r="AD1" s="95"/>
      <c r="AE1" s="96"/>
      <c r="AL1" s="95"/>
      <c r="AM1" s="96"/>
    </row>
    <row r="2" spans="1:39" x14ac:dyDescent="0.25">
      <c r="A2" s="97" t="s">
        <v>40</v>
      </c>
      <c r="I2" s="97" t="s">
        <v>41</v>
      </c>
      <c r="Q2" s="97" t="s">
        <v>143</v>
      </c>
      <c r="Y2" s="97" t="s">
        <v>144</v>
      </c>
      <c r="AG2" s="97" t="s">
        <v>145</v>
      </c>
    </row>
    <row r="3" spans="1:39" x14ac:dyDescent="0.25">
      <c r="A3" s="97" t="s">
        <v>146</v>
      </c>
      <c r="I3" s="97" t="s">
        <v>146</v>
      </c>
      <c r="Q3" s="97" t="s">
        <v>146</v>
      </c>
      <c r="Y3" s="97" t="s">
        <v>146</v>
      </c>
      <c r="AG3" s="97" t="s">
        <v>146</v>
      </c>
    </row>
    <row r="4" spans="1:39" ht="40.5" x14ac:dyDescent="0.25">
      <c r="A4" s="99" t="s">
        <v>31</v>
      </c>
      <c r="B4" s="100" t="s">
        <v>219</v>
      </c>
      <c r="C4" s="100" t="s">
        <v>147</v>
      </c>
      <c r="D4" s="101" t="s">
        <v>140</v>
      </c>
      <c r="F4" s="99" t="s">
        <v>31</v>
      </c>
      <c r="G4" s="101" t="s">
        <v>148</v>
      </c>
      <c r="I4" s="99" t="s">
        <v>31</v>
      </c>
      <c r="J4" s="100" t="s">
        <v>219</v>
      </c>
      <c r="K4" s="100" t="s">
        <v>147</v>
      </c>
      <c r="L4" s="101" t="s">
        <v>140</v>
      </c>
      <c r="N4" s="99" t="s">
        <v>31</v>
      </c>
      <c r="O4" s="101" t="s">
        <v>148</v>
      </c>
      <c r="Q4" s="99" t="s">
        <v>31</v>
      </c>
      <c r="R4" s="100" t="s">
        <v>219</v>
      </c>
      <c r="S4" s="100" t="s">
        <v>147</v>
      </c>
      <c r="T4" s="101" t="s">
        <v>140</v>
      </c>
      <c r="V4" s="99" t="s">
        <v>31</v>
      </c>
      <c r="W4" s="101" t="s">
        <v>148</v>
      </c>
      <c r="Y4" s="99" t="s">
        <v>31</v>
      </c>
      <c r="Z4" s="100" t="s">
        <v>219</v>
      </c>
      <c r="AA4" s="100" t="s">
        <v>147</v>
      </c>
      <c r="AB4" s="101" t="s">
        <v>140</v>
      </c>
      <c r="AD4" s="99" t="s">
        <v>31</v>
      </c>
      <c r="AE4" s="101" t="s">
        <v>148</v>
      </c>
      <c r="AG4" s="99" t="s">
        <v>31</v>
      </c>
      <c r="AH4" s="100" t="s">
        <v>219</v>
      </c>
      <c r="AI4" s="100" t="s">
        <v>147</v>
      </c>
      <c r="AJ4" s="101" t="s">
        <v>140</v>
      </c>
      <c r="AL4" s="99" t="s">
        <v>31</v>
      </c>
      <c r="AM4" s="101" t="s">
        <v>148</v>
      </c>
    </row>
    <row r="5" spans="1:39" x14ac:dyDescent="0.25">
      <c r="A5" s="102" t="s">
        <v>29</v>
      </c>
      <c r="B5" s="103">
        <f>+'Resumen ($)'!$G36</f>
        <v>12115.043510807109</v>
      </c>
      <c r="C5" s="103">
        <f>+'Resumen ($)'!G24</f>
        <v>17603637.087146156</v>
      </c>
      <c r="D5" s="104">
        <f>+B5*C5/SUMPRODUCT($B$5:$B$8,$C$5:$C$8)</f>
        <v>0.28997356816736231</v>
      </c>
      <c r="F5" s="105" t="s">
        <v>29</v>
      </c>
      <c r="G5" s="106">
        <f>+D5</f>
        <v>0.28997356816736231</v>
      </c>
      <c r="I5" s="102" t="s">
        <v>29</v>
      </c>
      <c r="J5" s="103">
        <f>+'Resumen ($)'!$H36</f>
        <v>13147.826505378134</v>
      </c>
      <c r="K5" s="103">
        <f>+'Resumen ($)'!H24</f>
        <v>283629.14026719285</v>
      </c>
      <c r="L5" s="104">
        <f>+J5*K5/SUMPRODUCT($J$5:$J$8,$K$5:$K$8)</f>
        <v>0.75553661197264788</v>
      </c>
      <c r="N5" s="105" t="s">
        <v>29</v>
      </c>
      <c r="O5" s="106">
        <f>+L5</f>
        <v>0.75553661197264788</v>
      </c>
      <c r="Q5" s="102" t="s">
        <v>29</v>
      </c>
      <c r="R5" s="103">
        <f>+'Resumen ($)'!$K36</f>
        <v>9947.7858650714988</v>
      </c>
      <c r="S5" s="103">
        <f>+'Resumen ($)'!K24</f>
        <v>7340.8842015569335</v>
      </c>
      <c r="T5" s="104">
        <f>+R5*S5/SUMPRODUCT($R$5:$R$8,$S$5:$S$8)</f>
        <v>0.77925511906461542</v>
      </c>
      <c r="V5" s="105" t="s">
        <v>29</v>
      </c>
      <c r="W5" s="106">
        <f>+T5</f>
        <v>0.77925511906461542</v>
      </c>
      <c r="Y5" s="102" t="s">
        <v>29</v>
      </c>
      <c r="Z5" s="103">
        <f>+'Resumen ($)'!$L36</f>
        <v>12313.905784551009</v>
      </c>
      <c r="AA5" s="103">
        <f>+'Resumen ($)'!L24</f>
        <v>106322.60749681377</v>
      </c>
      <c r="AB5" s="104">
        <f>+Z5*AA5/SUMPRODUCT($Z$5:$Z$8,$AA$5:$AA$8)</f>
        <v>0.79777631198506638</v>
      </c>
      <c r="AD5" s="105" t="s">
        <v>29</v>
      </c>
      <c r="AE5" s="106">
        <f>+AB5</f>
        <v>0.79777631198506638</v>
      </c>
      <c r="AG5" s="102" t="s">
        <v>29</v>
      </c>
      <c r="AH5" s="103">
        <f>+'Resumen ($)'!$M36</f>
        <v>15210.753031210199</v>
      </c>
      <c r="AI5" s="103">
        <f>+'Resumen ($)'!M24</f>
        <v>169965.64856882265</v>
      </c>
      <c r="AJ5" s="104">
        <f>+AH5*AI5/SUMPRODUCT($AH$5:$AH$8,$AI$5:$AI$8)</f>
        <v>0.75169786182251119</v>
      </c>
      <c r="AL5" s="105" t="s">
        <v>29</v>
      </c>
      <c r="AM5" s="106">
        <f>+AJ5</f>
        <v>0.75169786182251119</v>
      </c>
    </row>
    <row r="6" spans="1:39" x14ac:dyDescent="0.25">
      <c r="A6" s="107" t="s">
        <v>149</v>
      </c>
      <c r="B6" s="108">
        <f>+'Resumen ($)'!$G37</f>
        <v>5736.8655892184297</v>
      </c>
      <c r="C6" s="108">
        <f>+'Resumen ($)'!G25+'Resumen ($)'!G27+'Resumen ($)'!G31</f>
        <v>12558860.984826954</v>
      </c>
      <c r="D6" s="109">
        <f t="shared" ref="D6:D8" si="0">+B6*C6/SUMPRODUCT($B$5:$B$8,$C$5:$C$8)</f>
        <v>9.7961619387109566E-2</v>
      </c>
      <c r="F6" s="110" t="s">
        <v>69</v>
      </c>
      <c r="G6" s="111">
        <f>+D6-D6/SUM($D$6:$D$8)*$G$9</f>
        <v>9.7961619387109566E-2</v>
      </c>
      <c r="I6" s="107" t="s">
        <v>149</v>
      </c>
      <c r="J6" s="108">
        <f>+'Resumen ($)'!$H37</f>
        <v>3489.7137763278556</v>
      </c>
      <c r="K6" s="108">
        <f>+'Resumen ($)'!H25+'Resumen ($)'!H27+'Resumen ($)'!H31</f>
        <v>236102.56600944861</v>
      </c>
      <c r="L6" s="109">
        <f t="shared" ref="L6:L8" si="1">+J6*K6/SUMPRODUCT($J$5:$J$8,$K$5:$K$8)</f>
        <v>0.1669326225023548</v>
      </c>
      <c r="N6" s="110" t="s">
        <v>69</v>
      </c>
      <c r="O6" s="111">
        <f>+L6-L6/SUM($L$6:$L$8)*$O$9</f>
        <v>0.1669326225023548</v>
      </c>
      <c r="Q6" s="107" t="s">
        <v>149</v>
      </c>
      <c r="R6" s="108">
        <f>+'Resumen ($)'!$K37</f>
        <v>3508.9317552700363</v>
      </c>
      <c r="S6" s="108">
        <f>+'Resumen ($)'!K25+'Resumen ($)'!K27+'Resumen ($)'!K31</f>
        <v>5699.9399895221632</v>
      </c>
      <c r="T6" s="109">
        <f t="shared" ref="T6:T8" si="2">+R6*S6/SUMPRODUCT($R$5:$R$8,$S$5:$S$8)</f>
        <v>0.21342734777871838</v>
      </c>
      <c r="V6" s="110" t="s">
        <v>69</v>
      </c>
      <c r="W6" s="111">
        <f>+T6-T6/SUM($T$6:$T$8)*$W$9</f>
        <v>0.21342734777871838</v>
      </c>
      <c r="Y6" s="107" t="s">
        <v>149</v>
      </c>
      <c r="Z6" s="108">
        <f>+'Resumen ($)'!$L37</f>
        <v>3466.1833480992341</v>
      </c>
      <c r="AA6" s="108">
        <f>+'Resumen ($)'!L25+'Resumen ($)'!L27+'Resumen ($)'!L31</f>
        <v>73270.544020138506</v>
      </c>
      <c r="AB6" s="109">
        <f t="shared" ref="AB6:AB8" si="3">+Z6*AA6/SUMPRODUCT($Z$5:$Z$8,$AA$5:$AA$8)</f>
        <v>0.15475355670366034</v>
      </c>
      <c r="AD6" s="110" t="s">
        <v>69</v>
      </c>
      <c r="AE6" s="111">
        <f>+AB6-AB6/SUM($AB$6:$AB$8)*$AE$9</f>
        <v>0.15475355670366034</v>
      </c>
      <c r="AG6" s="107" t="s">
        <v>149</v>
      </c>
      <c r="AH6" s="108">
        <f>+'Resumen ($)'!$M37</f>
        <v>3498.2446534773362</v>
      </c>
      <c r="AI6" s="108">
        <f>+'Resumen ($)'!M25+'Resumen ($)'!M27+'Resumen ($)'!M31</f>
        <v>157132.08199978794</v>
      </c>
      <c r="AJ6" s="109">
        <f t="shared" ref="AJ6:AJ8" si="4">+AH6*AI6/SUMPRODUCT($AH$5:$AH$8,$AI$5:$AI$8)</f>
        <v>0.15982565321863726</v>
      </c>
      <c r="AL6" s="110" t="s">
        <v>69</v>
      </c>
      <c r="AM6" s="111">
        <f>+AJ6-AJ6/SUM($AJ$6:$AJ$8)*$AM$9</f>
        <v>0.15982565321863726</v>
      </c>
    </row>
    <row r="7" spans="1:39" x14ac:dyDescent="0.25">
      <c r="A7" s="107" t="s">
        <v>32</v>
      </c>
      <c r="B7" s="108">
        <f>+'Resumen ($)'!$G38</f>
        <v>11968.15824430495</v>
      </c>
      <c r="C7" s="108">
        <f>+'Resumen ($)'!G26+'Resumen ($)'!G29</f>
        <v>17043670.904082738</v>
      </c>
      <c r="D7" s="109">
        <f t="shared" si="0"/>
        <v>0.27734573417629099</v>
      </c>
      <c r="F7" s="110" t="s">
        <v>75</v>
      </c>
      <c r="G7" s="111">
        <f>+D7-D7/SUM($D$6:$D$8)*$G$9</f>
        <v>0.27734573417629099</v>
      </c>
      <c r="I7" s="107" t="s">
        <v>32</v>
      </c>
      <c r="J7" s="108">
        <f>+'Resumen ($)'!$H38</f>
        <v>3489.7137763278556</v>
      </c>
      <c r="K7" s="108">
        <f>+'Resumen ($)'!H26+'Resumen ($)'!H29</f>
        <v>109656.2937233585</v>
      </c>
      <c r="L7" s="109">
        <f t="shared" si="1"/>
        <v>7.7530765524997228E-2</v>
      </c>
      <c r="N7" s="110" t="s">
        <v>75</v>
      </c>
      <c r="O7" s="111">
        <f t="shared" ref="O7:O8" si="5">+L7-L7/SUM($L$6:$L$8)*$O$9</f>
        <v>7.7530765524997228E-2</v>
      </c>
      <c r="Q7" s="107" t="s">
        <v>32</v>
      </c>
      <c r="R7" s="108">
        <f>+'Resumen ($)'!$K38</f>
        <v>3508.9317552700363</v>
      </c>
      <c r="S7" s="108">
        <f>+'Resumen ($)'!K26+'Resumen ($)'!K29</f>
        <v>195.42715728998664</v>
      </c>
      <c r="T7" s="109">
        <f t="shared" si="2"/>
        <v>7.3175331566662461E-3</v>
      </c>
      <c r="V7" s="110" t="s">
        <v>75</v>
      </c>
      <c r="W7" s="111">
        <f t="shared" ref="W7:W8" si="6">+T7-T7/SUM($T$6:$T$8)*$W$9</f>
        <v>7.3175331566662461E-3</v>
      </c>
      <c r="Y7" s="107" t="s">
        <v>32</v>
      </c>
      <c r="Z7" s="108">
        <f>+'Resumen ($)'!$L38</f>
        <v>3466.1833480992336</v>
      </c>
      <c r="AA7" s="108">
        <f>+'Resumen ($)'!L26+'Resumen ($)'!L29</f>
        <v>22475.49213065764</v>
      </c>
      <c r="AB7" s="109">
        <f t="shared" si="3"/>
        <v>4.7470131311273207E-2</v>
      </c>
      <c r="AD7" s="110" t="s">
        <v>75</v>
      </c>
      <c r="AE7" s="111">
        <f t="shared" ref="AE7:AE8" si="7">+AB7-AB7/SUM($AB$6:$AB$8)*$AE$9</f>
        <v>4.7470131311273207E-2</v>
      </c>
      <c r="AG7" s="107" t="s">
        <v>32</v>
      </c>
      <c r="AH7" s="108">
        <f>+'Resumen ($)'!$M38</f>
        <v>3498.2446534773367</v>
      </c>
      <c r="AI7" s="108">
        <f>+'Resumen ($)'!M26+'Resumen ($)'!M29</f>
        <v>86985.374435410733</v>
      </c>
      <c r="AJ7" s="109">
        <f t="shared" si="4"/>
        <v>8.8476484958851576E-2</v>
      </c>
      <c r="AL7" s="110" t="s">
        <v>75</v>
      </c>
      <c r="AM7" s="111">
        <f t="shared" ref="AM7:AM8" si="8">+AJ7-AJ7/SUM($AJ$6:$AJ$8)*$AM$9</f>
        <v>8.8476484958851576E-2</v>
      </c>
    </row>
    <row r="8" spans="1:39" x14ac:dyDescent="0.25">
      <c r="A8" s="107" t="s">
        <v>150</v>
      </c>
      <c r="B8" s="108">
        <f>+'Resumen ($)'!$G39</f>
        <v>8184.9751133812124</v>
      </c>
      <c r="C8" s="108">
        <f>+'Resumen ($)'!G30</f>
        <v>30076831.023944147</v>
      </c>
      <c r="D8" s="109">
        <f t="shared" si="0"/>
        <v>0.33471907826923708</v>
      </c>
      <c r="F8" s="110" t="s">
        <v>70</v>
      </c>
      <c r="G8" s="111">
        <f>+D8-D8/SUM($D$6:$D$8)*$G$9</f>
        <v>0.33471907826923708</v>
      </c>
      <c r="I8" s="107" t="s">
        <v>150</v>
      </c>
      <c r="J8" s="108">
        <f>+'Resumen ($)'!$H39</f>
        <v>8184.9751133812124</v>
      </c>
      <c r="K8" s="108">
        <f>+'Resumen ($)'!H30</f>
        <v>0</v>
      </c>
      <c r="L8" s="109">
        <f t="shared" si="1"/>
        <v>0</v>
      </c>
      <c r="N8" s="110" t="s">
        <v>70</v>
      </c>
      <c r="O8" s="111">
        <f t="shared" si="5"/>
        <v>0</v>
      </c>
      <c r="Q8" s="107" t="s">
        <v>150</v>
      </c>
      <c r="R8" s="108">
        <f>+'Resumen ($)'!$K39</f>
        <v>8184.9751133812124</v>
      </c>
      <c r="S8" s="108">
        <f>+'Resumen ($)'!K30</f>
        <v>0</v>
      </c>
      <c r="T8" s="109">
        <f t="shared" si="2"/>
        <v>0</v>
      </c>
      <c r="V8" s="110" t="s">
        <v>70</v>
      </c>
      <c r="W8" s="111">
        <f t="shared" si="6"/>
        <v>0</v>
      </c>
      <c r="Y8" s="107" t="s">
        <v>150</v>
      </c>
      <c r="Z8" s="108">
        <f>+'Resumen ($)'!$L39</f>
        <v>8184.9751133812124</v>
      </c>
      <c r="AA8" s="108">
        <f>+'Resumen ($)'!L30</f>
        <v>0</v>
      </c>
      <c r="AB8" s="109">
        <f t="shared" si="3"/>
        <v>0</v>
      </c>
      <c r="AD8" s="110" t="s">
        <v>70</v>
      </c>
      <c r="AE8" s="111">
        <f t="shared" si="7"/>
        <v>0</v>
      </c>
      <c r="AG8" s="107" t="s">
        <v>150</v>
      </c>
      <c r="AH8" s="108">
        <f>+'Resumen ($)'!$M39</f>
        <v>8184.9751133812124</v>
      </c>
      <c r="AI8" s="108">
        <f>+'Resumen ($)'!M30</f>
        <v>0</v>
      </c>
      <c r="AJ8" s="109">
        <f t="shared" si="4"/>
        <v>0</v>
      </c>
      <c r="AL8" s="110" t="s">
        <v>70</v>
      </c>
      <c r="AM8" s="111">
        <f t="shared" si="8"/>
        <v>0</v>
      </c>
    </row>
    <row r="9" spans="1:39" x14ac:dyDescent="0.25">
      <c r="A9" s="107"/>
      <c r="B9" s="108"/>
      <c r="C9" s="108"/>
      <c r="D9" s="109"/>
      <c r="F9" s="115" t="s">
        <v>76</v>
      </c>
      <c r="G9" s="116">
        <v>0</v>
      </c>
      <c r="I9" s="107"/>
      <c r="J9" s="108"/>
      <c r="K9" s="108"/>
      <c r="L9" s="109"/>
      <c r="N9" s="115" t="s">
        <v>76</v>
      </c>
      <c r="O9" s="116">
        <v>0</v>
      </c>
      <c r="Q9" s="107"/>
      <c r="R9" s="108"/>
      <c r="S9" s="108"/>
      <c r="T9" s="109"/>
      <c r="V9" s="115" t="s">
        <v>76</v>
      </c>
      <c r="W9" s="116">
        <v>0</v>
      </c>
      <c r="Y9" s="107"/>
      <c r="Z9" s="108"/>
      <c r="AA9" s="108"/>
      <c r="AB9" s="109"/>
      <c r="AD9" s="115" t="s">
        <v>76</v>
      </c>
      <c r="AE9" s="116">
        <v>0</v>
      </c>
      <c r="AG9" s="107"/>
      <c r="AH9" s="108"/>
      <c r="AI9" s="108"/>
      <c r="AJ9" s="109"/>
      <c r="AL9" s="115" t="s">
        <v>76</v>
      </c>
      <c r="AM9" s="116">
        <v>0</v>
      </c>
    </row>
    <row r="10" spans="1:39" x14ac:dyDescent="0.25">
      <c r="A10" s="112" t="s">
        <v>30</v>
      </c>
      <c r="B10" s="112"/>
      <c r="C10" s="113">
        <f>SUM(C5:C8)</f>
        <v>77283000</v>
      </c>
      <c r="D10" s="114">
        <f>SUM(D5:D8)</f>
        <v>1</v>
      </c>
      <c r="F10" s="112" t="s">
        <v>30</v>
      </c>
      <c r="G10" s="117">
        <f>SUM(G5:G9)</f>
        <v>1</v>
      </c>
      <c r="I10" s="112" t="s">
        <v>30</v>
      </c>
      <c r="J10" s="112"/>
      <c r="K10" s="113">
        <f>SUM(K5:K8)</f>
        <v>629388</v>
      </c>
      <c r="L10" s="114">
        <f>SUM(L5:L8)</f>
        <v>1</v>
      </c>
      <c r="N10" s="112" t="s">
        <v>30</v>
      </c>
      <c r="O10" s="117">
        <f>SUM(O5:O9)</f>
        <v>1</v>
      </c>
      <c r="Q10" s="112" t="s">
        <v>30</v>
      </c>
      <c r="R10" s="112"/>
      <c r="S10" s="113">
        <f>SUM(S5:S8)</f>
        <v>13236.251348369084</v>
      </c>
      <c r="T10" s="114">
        <f>SUM(T5:T8)</f>
        <v>1</v>
      </c>
      <c r="V10" s="112" t="s">
        <v>30</v>
      </c>
      <c r="W10" s="117">
        <f>SUM(W5:W9)</f>
        <v>1</v>
      </c>
      <c r="Y10" s="112" t="s">
        <v>30</v>
      </c>
      <c r="Z10" s="112"/>
      <c r="AA10" s="113">
        <f>SUM(AA5:AA8)</f>
        <v>202068.64364760989</v>
      </c>
      <c r="AB10" s="114">
        <f>SUM(AB5:AB8)</f>
        <v>0.99999999999999989</v>
      </c>
      <c r="AD10" s="112" t="s">
        <v>30</v>
      </c>
      <c r="AE10" s="117">
        <f>SUM(AE5:AE9)</f>
        <v>0.99999999999999989</v>
      </c>
      <c r="AG10" s="112" t="s">
        <v>30</v>
      </c>
      <c r="AH10" s="112"/>
      <c r="AI10" s="113">
        <f>SUM(AI5:AI8)</f>
        <v>414083.10500402132</v>
      </c>
      <c r="AJ10" s="114">
        <f>SUM(AJ5:AJ8)</f>
        <v>1</v>
      </c>
      <c r="AL10" s="112" t="s">
        <v>30</v>
      </c>
      <c r="AM10" s="117">
        <f>SUM(AM5:AM9)</f>
        <v>1</v>
      </c>
    </row>
    <row r="11" spans="1:39" x14ac:dyDescent="0.25">
      <c r="F11" s="118"/>
      <c r="G11" s="119"/>
      <c r="N11" s="118"/>
      <c r="O11" s="119"/>
      <c r="V11" s="118"/>
      <c r="W11" s="119"/>
      <c r="AD11" s="118"/>
      <c r="AE11" s="119"/>
      <c r="AL11" s="118"/>
      <c r="AM11" s="119"/>
    </row>
    <row r="12" spans="1:39" s="94" customFormat="1" x14ac:dyDescent="0.25">
      <c r="F12" s="95"/>
      <c r="G12" s="96"/>
      <c r="N12" s="95"/>
      <c r="O12" s="96"/>
      <c r="V12" s="95"/>
      <c r="W12" s="96"/>
      <c r="AD12" s="95"/>
      <c r="AE12" s="96"/>
      <c r="AL12" s="95"/>
      <c r="AM12" s="96"/>
    </row>
    <row r="13" spans="1:39" x14ac:dyDescent="0.25">
      <c r="A13" s="97" t="s">
        <v>40</v>
      </c>
      <c r="F13" s="118"/>
      <c r="G13" s="119"/>
      <c r="I13" s="97" t="s">
        <v>41</v>
      </c>
      <c r="N13" s="118"/>
      <c r="O13" s="119"/>
      <c r="Q13" s="97" t="s">
        <v>143</v>
      </c>
      <c r="V13" s="118"/>
      <c r="W13" s="119"/>
      <c r="Y13" s="97" t="s">
        <v>144</v>
      </c>
      <c r="AD13" s="118"/>
      <c r="AE13" s="119"/>
      <c r="AG13" s="97" t="s">
        <v>145</v>
      </c>
      <c r="AL13" s="118"/>
      <c r="AM13" s="119"/>
    </row>
    <row r="14" spans="1:39" x14ac:dyDescent="0.25">
      <c r="A14" s="97" t="s">
        <v>151</v>
      </c>
      <c r="G14" s="120"/>
      <c r="I14" s="97" t="s">
        <v>151</v>
      </c>
      <c r="O14" s="120"/>
      <c r="Q14" s="97" t="s">
        <v>151</v>
      </c>
      <c r="W14" s="120"/>
      <c r="Y14" s="97" t="s">
        <v>151</v>
      </c>
      <c r="AE14" s="120"/>
      <c r="AG14" s="97" t="s">
        <v>151</v>
      </c>
      <c r="AM14" s="120"/>
    </row>
    <row r="15" spans="1:39" ht="40.5" x14ac:dyDescent="0.25">
      <c r="A15" s="99" t="s">
        <v>31</v>
      </c>
      <c r="B15" s="100" t="s">
        <v>220</v>
      </c>
      <c r="C15" s="100" t="s">
        <v>147</v>
      </c>
      <c r="D15" s="101" t="s">
        <v>140</v>
      </c>
      <c r="F15" s="99" t="s">
        <v>31</v>
      </c>
      <c r="G15" s="101" t="s">
        <v>148</v>
      </c>
      <c r="I15" s="99" t="s">
        <v>31</v>
      </c>
      <c r="J15" s="100" t="s">
        <v>220</v>
      </c>
      <c r="K15" s="100" t="s">
        <v>147</v>
      </c>
      <c r="L15" s="101" t="s">
        <v>140</v>
      </c>
      <c r="N15" s="99" t="s">
        <v>31</v>
      </c>
      <c r="O15" s="101" t="s">
        <v>148</v>
      </c>
      <c r="Q15" s="99" t="s">
        <v>31</v>
      </c>
      <c r="R15" s="100" t="s">
        <v>220</v>
      </c>
      <c r="S15" s="100" t="s">
        <v>147</v>
      </c>
      <c r="T15" s="101" t="s">
        <v>140</v>
      </c>
      <c r="V15" s="99" t="s">
        <v>31</v>
      </c>
      <c r="W15" s="101" t="s">
        <v>148</v>
      </c>
      <c r="Y15" s="99" t="s">
        <v>31</v>
      </c>
      <c r="Z15" s="100" t="s">
        <v>220</v>
      </c>
      <c r="AA15" s="100" t="s">
        <v>147</v>
      </c>
      <c r="AB15" s="101" t="s">
        <v>140</v>
      </c>
      <c r="AD15" s="99" t="s">
        <v>31</v>
      </c>
      <c r="AE15" s="101" t="s">
        <v>148</v>
      </c>
      <c r="AG15" s="99" t="s">
        <v>31</v>
      </c>
      <c r="AH15" s="100" t="s">
        <v>220</v>
      </c>
      <c r="AI15" s="100" t="s">
        <v>147</v>
      </c>
      <c r="AJ15" s="101" t="s">
        <v>140</v>
      </c>
      <c r="AL15" s="99" t="s">
        <v>31</v>
      </c>
      <c r="AM15" s="101" t="s">
        <v>148</v>
      </c>
    </row>
    <row r="16" spans="1:39" x14ac:dyDescent="0.25">
      <c r="A16" s="102" t="s">
        <v>29</v>
      </c>
      <c r="B16" s="103">
        <f>+'Resumen ($)'!$G40</f>
        <v>399.30775216796422</v>
      </c>
      <c r="C16" s="103">
        <f>+C5</f>
        <v>17603637.087146156</v>
      </c>
      <c r="D16" s="104">
        <f>+B16*C16/SUMPRODUCT($B$16:$B$19,$C$16:$C$19)</f>
        <v>0.18150102262133624</v>
      </c>
      <c r="F16" s="105" t="s">
        <v>29</v>
      </c>
      <c r="G16" s="106">
        <f>+D16*(1+$B$31)</f>
        <v>0.18150102262133624</v>
      </c>
      <c r="I16" s="102" t="s">
        <v>29</v>
      </c>
      <c r="J16" s="103">
        <f>+'Resumen ($)'!$H40</f>
        <v>475.54680364002962</v>
      </c>
      <c r="K16" s="103">
        <f>+K5</f>
        <v>283629.14026719285</v>
      </c>
      <c r="L16" s="104">
        <f>+J16*K16/SUMPRODUCT($J$16:$J$19,$K$16:$K$19)</f>
        <v>0.34256256296300092</v>
      </c>
      <c r="N16" s="105" t="s">
        <v>29</v>
      </c>
      <c r="O16" s="106">
        <f>+L16*(1+$B$31)</f>
        <v>0.34256256296300092</v>
      </c>
      <c r="Q16" s="102" t="s">
        <v>29</v>
      </c>
      <c r="R16" s="103">
        <f>+'Resumen ($)'!$K40</f>
        <v>533.35664541665233</v>
      </c>
      <c r="S16" s="103">
        <f>+S5</f>
        <v>7340.8842015569335</v>
      </c>
      <c r="T16" s="104">
        <f>+R16*S16/SUMPRODUCT($R$16:$R$19,$S$16:$S$19)</f>
        <v>0.45900904422652289</v>
      </c>
      <c r="V16" s="105" t="s">
        <v>29</v>
      </c>
      <c r="W16" s="106">
        <f>+T16*(1+$B$31)</f>
        <v>0.45900904422652289</v>
      </c>
      <c r="Y16" s="102" t="s">
        <v>29</v>
      </c>
      <c r="Z16" s="103">
        <f>+'Resumen ($)'!$L40</f>
        <v>525.32710473478653</v>
      </c>
      <c r="AA16" s="103">
        <f>+AA5</f>
        <v>106322.60749681377</v>
      </c>
      <c r="AB16" s="104">
        <f>+Z16*AA16/SUMPRODUCT($Z$16:$Z$19,$AA$16:$AA$19)</f>
        <v>0.43307898411862694</v>
      </c>
      <c r="AD16" s="105" t="s">
        <v>29</v>
      </c>
      <c r="AE16" s="106">
        <f>+AB16*(1+$B$31)</f>
        <v>0.43307898411862694</v>
      </c>
      <c r="AG16" s="102" t="s">
        <v>29</v>
      </c>
      <c r="AH16" s="103">
        <f>+'Resumen ($)'!$M40</f>
        <v>441.90973158044335</v>
      </c>
      <c r="AI16" s="103">
        <f>+AI5</f>
        <v>169965.64856882265</v>
      </c>
      <c r="AJ16" s="104">
        <f>+AH16*AI16/SUMPRODUCT($AH$16:$AH$19,$AI$16:$AI$19)</f>
        <v>0.29096309686270228</v>
      </c>
      <c r="AL16" s="105" t="s">
        <v>29</v>
      </c>
      <c r="AM16" s="106">
        <f>+AJ16*(1+$B$31)</f>
        <v>0.29096309686270228</v>
      </c>
    </row>
    <row r="17" spans="1:39" x14ac:dyDescent="0.25">
      <c r="A17" s="107" t="s">
        <v>149</v>
      </c>
      <c r="B17" s="108">
        <f>+'Resumen ($)'!$G41</f>
        <v>853.84172156903469</v>
      </c>
      <c r="C17" s="108">
        <f t="shared" ref="C17:C19" si="9">+C6</f>
        <v>12558860.984826954</v>
      </c>
      <c r="D17" s="109">
        <f t="shared" ref="D17:D19" si="10">+B17*C17/SUMPRODUCT($B$16:$B$19,$C$16:$C$19)</f>
        <v>0.27688316665783297</v>
      </c>
      <c r="F17" s="110" t="s">
        <v>69</v>
      </c>
      <c r="G17" s="111">
        <f>+D17*(1+$B$32)</f>
        <v>0.21348532441750179</v>
      </c>
      <c r="I17" s="107" t="s">
        <v>149</v>
      </c>
      <c r="J17" s="108">
        <f>+'Resumen ($)'!$H41</f>
        <v>796.14826122744205</v>
      </c>
      <c r="K17" s="108">
        <f t="shared" ref="K17:K19" si="11">+K6</f>
        <v>236102.56600944861</v>
      </c>
      <c r="L17" s="109">
        <f t="shared" ref="L17:L19" si="12">+J17*K17/SUMPRODUCT($J$16:$J$19,$K$16:$K$19)</f>
        <v>0.47740882395664924</v>
      </c>
      <c r="N17" s="110" t="s">
        <v>69</v>
      </c>
      <c r="O17" s="111">
        <f>+L17*(1+$B$32)</f>
        <v>0.36809669180110838</v>
      </c>
      <c r="Q17" s="107" t="s">
        <v>149</v>
      </c>
      <c r="R17" s="108">
        <f>+'Resumen ($)'!$K41</f>
        <v>787.25879132247439</v>
      </c>
      <c r="S17" s="108">
        <f t="shared" ref="S17:S19" si="13">+S6</f>
        <v>5699.9399895221632</v>
      </c>
      <c r="T17" s="109">
        <f t="shared" ref="T17:T19" si="14">+R17*S17/SUMPRODUCT($R$16:$R$19,$S$16:$S$19)</f>
        <v>0.52606930372158633</v>
      </c>
      <c r="V17" s="110" t="s">
        <v>69</v>
      </c>
      <c r="W17" s="111">
        <f>+T17*(1+$B$32)</f>
        <v>0.40561539846111466</v>
      </c>
      <c r="Y17" s="107" t="s">
        <v>149</v>
      </c>
      <c r="Z17" s="108">
        <f>+'Resumen ($)'!$L41</f>
        <v>795.27395004914081</v>
      </c>
      <c r="AA17" s="108">
        <f t="shared" ref="AA17:AA19" si="15">+AA6</f>
        <v>73270.544020138506</v>
      </c>
      <c r="AB17" s="109">
        <f t="shared" ref="AB17:AB19" si="16">+Z17*AA17/SUMPRODUCT($Z$16:$Z$19,$AA$16:$AA$19)</f>
        <v>0.45181209663533545</v>
      </c>
      <c r="AD17" s="110" t="s">
        <v>69</v>
      </c>
      <c r="AE17" s="111">
        <f>+AB17*(1+$B$32)</f>
        <v>0.34836083822005637</v>
      </c>
      <c r="AG17" s="107" t="s">
        <v>149</v>
      </c>
      <c r="AH17" s="108">
        <f>+'Resumen ($)'!$M41</f>
        <v>797.65450560747422</v>
      </c>
      <c r="AI17" s="108">
        <f t="shared" ref="AI17:AI19" si="17">+AI6</f>
        <v>157132.08199978794</v>
      </c>
      <c r="AJ17" s="109">
        <f t="shared" ref="AJ17:AJ19" si="18">+AH17*AI17/SUMPRODUCT($AH$16:$AH$19,$AI$16:$AI$19)</f>
        <v>0.48553761056764599</v>
      </c>
      <c r="AL17" s="110" t="s">
        <v>69</v>
      </c>
      <c r="AM17" s="111">
        <f>+AJ17*(1+$B$32)</f>
        <v>0.3743642329727746</v>
      </c>
    </row>
    <row r="18" spans="1:39" x14ac:dyDescent="0.25">
      <c r="A18" s="107" t="s">
        <v>32</v>
      </c>
      <c r="B18" s="108">
        <f>+'Resumen ($)'!$G42</f>
        <v>494.80866116937466</v>
      </c>
      <c r="C18" s="108">
        <f t="shared" si="9"/>
        <v>17043670.904082738</v>
      </c>
      <c r="D18" s="109">
        <f t="shared" si="10"/>
        <v>0.21775561414149605</v>
      </c>
      <c r="F18" s="110" t="s">
        <v>75</v>
      </c>
      <c r="G18" s="111">
        <f>+D18*(1+$B$33)</f>
        <v>0.14982373327618545</v>
      </c>
      <c r="I18" s="107" t="s">
        <v>32</v>
      </c>
      <c r="J18" s="108">
        <f>+'Resumen ($)'!$H42</f>
        <v>646.41613607171485</v>
      </c>
      <c r="K18" s="108">
        <f t="shared" si="11"/>
        <v>109656.2937233585</v>
      </c>
      <c r="L18" s="109">
        <f t="shared" si="12"/>
        <v>0.18002861308034987</v>
      </c>
      <c r="N18" s="110" t="s">
        <v>75</v>
      </c>
      <c r="O18" s="111">
        <f>+L18*(1+$B$33)</f>
        <v>0.12386619290883288</v>
      </c>
      <c r="Q18" s="107" t="s">
        <v>32</v>
      </c>
      <c r="R18" s="108">
        <f>+'Resumen ($)'!$K42</f>
        <v>651.29363676371486</v>
      </c>
      <c r="S18" s="108">
        <f t="shared" si="13"/>
        <v>195.42715728998664</v>
      </c>
      <c r="T18" s="109">
        <f t="shared" si="14"/>
        <v>1.4921652051890734E-2</v>
      </c>
      <c r="V18" s="110" t="s">
        <v>75</v>
      </c>
      <c r="W18" s="111">
        <f>+T18*(1+$B$33)</f>
        <v>1.0266635952769668E-2</v>
      </c>
      <c r="Y18" s="107" t="s">
        <v>32</v>
      </c>
      <c r="Z18" s="108">
        <f>+'Resumen ($)'!$L42</f>
        <v>660.52321347927023</v>
      </c>
      <c r="AA18" s="108">
        <f t="shared" si="15"/>
        <v>22475.49213065764</v>
      </c>
      <c r="AB18" s="109">
        <f t="shared" si="16"/>
        <v>0.11510891924603771</v>
      </c>
      <c r="AD18" s="110" t="s">
        <v>75</v>
      </c>
      <c r="AE18" s="111">
        <f>+AB18*(1+$B$33)</f>
        <v>7.9199097037387811E-2</v>
      </c>
      <c r="AG18" s="107" t="s">
        <v>32</v>
      </c>
      <c r="AH18" s="108">
        <f>+'Resumen ($)'!$M42</f>
        <v>663.26445927371492</v>
      </c>
      <c r="AI18" s="108">
        <f t="shared" si="17"/>
        <v>86985.374435410733</v>
      </c>
      <c r="AJ18" s="109">
        <f t="shared" si="18"/>
        <v>0.22349929256965179</v>
      </c>
      <c r="AL18" s="110" t="s">
        <v>75</v>
      </c>
      <c r="AM18" s="111">
        <f>+AJ18*(1+$B$33)</f>
        <v>0.15377559163922638</v>
      </c>
    </row>
    <row r="19" spans="1:39" x14ac:dyDescent="0.25">
      <c r="A19" s="107" t="s">
        <v>150</v>
      </c>
      <c r="B19" s="108">
        <f>+'Resumen ($)'!$G43</f>
        <v>417.01969978858301</v>
      </c>
      <c r="C19" s="108">
        <f t="shared" si="9"/>
        <v>30076831.023944147</v>
      </c>
      <c r="D19" s="109">
        <f t="shared" si="10"/>
        <v>0.32386019657933468</v>
      </c>
      <c r="F19" s="110" t="s">
        <v>70</v>
      </c>
      <c r="G19" s="111">
        <f>+D19*(1+$B$34)</f>
        <v>0.25658975351816954</v>
      </c>
      <c r="I19" s="107" t="s">
        <v>150</v>
      </c>
      <c r="J19" s="108">
        <f>+'Resumen ($)'!$H43</f>
        <v>417.01969978858301</v>
      </c>
      <c r="K19" s="108">
        <f t="shared" si="11"/>
        <v>0</v>
      </c>
      <c r="L19" s="109">
        <f t="shared" si="12"/>
        <v>0</v>
      </c>
      <c r="N19" s="110" t="s">
        <v>70</v>
      </c>
      <c r="O19" s="111">
        <f>+L19*(1+$B$34)</f>
        <v>0</v>
      </c>
      <c r="Q19" s="107" t="s">
        <v>150</v>
      </c>
      <c r="R19" s="108">
        <f>+'Resumen ($)'!$K43</f>
        <v>417.01969978858301</v>
      </c>
      <c r="S19" s="108">
        <f t="shared" si="13"/>
        <v>0</v>
      </c>
      <c r="T19" s="109">
        <f t="shared" si="14"/>
        <v>0</v>
      </c>
      <c r="V19" s="110" t="s">
        <v>70</v>
      </c>
      <c r="W19" s="111">
        <f>+T19*(1+$B$34)</f>
        <v>0</v>
      </c>
      <c r="Y19" s="107" t="s">
        <v>150</v>
      </c>
      <c r="Z19" s="108">
        <f>+'Resumen ($)'!$L43</f>
        <v>417.01969978858301</v>
      </c>
      <c r="AA19" s="108">
        <f t="shared" si="15"/>
        <v>0</v>
      </c>
      <c r="AB19" s="109">
        <f t="shared" si="16"/>
        <v>0</v>
      </c>
      <c r="AD19" s="110" t="s">
        <v>70</v>
      </c>
      <c r="AE19" s="111">
        <f>+AB19*(1+$B$34)</f>
        <v>0</v>
      </c>
      <c r="AG19" s="107" t="s">
        <v>150</v>
      </c>
      <c r="AH19" s="108">
        <f>+'Resumen ($)'!$M43</f>
        <v>417.01969978858301</v>
      </c>
      <c r="AI19" s="108">
        <f t="shared" si="17"/>
        <v>0</v>
      </c>
      <c r="AJ19" s="109">
        <f t="shared" si="18"/>
        <v>0</v>
      </c>
      <c r="AL19" s="110" t="s">
        <v>70</v>
      </c>
      <c r="AM19" s="111">
        <f>+AJ19*(1+$B$34)</f>
        <v>0</v>
      </c>
    </row>
    <row r="20" spans="1:39" x14ac:dyDescent="0.25">
      <c r="A20" s="107"/>
      <c r="B20" s="108"/>
      <c r="C20" s="108"/>
      <c r="D20" s="109"/>
      <c r="F20" s="115" t="s">
        <v>76</v>
      </c>
      <c r="G20" s="116">
        <f>+-SUMPRODUCT(D16:D19,$B$31:$B$34)</f>
        <v>0.1986001661668069</v>
      </c>
      <c r="I20" s="107"/>
      <c r="J20" s="108"/>
      <c r="K20" s="108"/>
      <c r="L20" s="109"/>
      <c r="N20" s="115" t="s">
        <v>76</v>
      </c>
      <c r="O20" s="116">
        <f>+-SUMPRODUCT(L16:L19,$B$31:$B$34)</f>
        <v>0.16547455232705788</v>
      </c>
      <c r="Q20" s="107"/>
      <c r="R20" s="108"/>
      <c r="S20" s="108"/>
      <c r="T20" s="109"/>
      <c r="V20" s="115" t="s">
        <v>76</v>
      </c>
      <c r="W20" s="116">
        <f>+-SUMPRODUCT(T16:T19,$B$31:$B$34)</f>
        <v>0.12510892135959276</v>
      </c>
      <c r="Y20" s="107"/>
      <c r="Z20" s="108"/>
      <c r="AA20" s="108"/>
      <c r="AB20" s="109"/>
      <c r="AD20" s="115" t="s">
        <v>76</v>
      </c>
      <c r="AE20" s="116">
        <f>+-SUMPRODUCT(AB16:AB19,$B$31:$B$34)</f>
        <v>0.13936108062392899</v>
      </c>
      <c r="AG20" s="107"/>
      <c r="AH20" s="108"/>
      <c r="AI20" s="108"/>
      <c r="AJ20" s="109"/>
      <c r="AL20" s="115" t="s">
        <v>76</v>
      </c>
      <c r="AM20" s="116">
        <f>+-SUMPRODUCT(AJ16:AJ19,$B$31:$B$34)</f>
        <v>0.18089707852529685</v>
      </c>
    </row>
    <row r="21" spans="1:39" x14ac:dyDescent="0.25">
      <c r="A21" s="112" t="s">
        <v>30</v>
      </c>
      <c r="B21" s="112"/>
      <c r="C21" s="113">
        <f>SUM(C16:C19)</f>
        <v>77283000</v>
      </c>
      <c r="D21" s="114">
        <f>SUM(D16:D19)</f>
        <v>1</v>
      </c>
      <c r="F21" s="112" t="s">
        <v>30</v>
      </c>
      <c r="G21" s="117">
        <f>SUM(G16:G20)</f>
        <v>1</v>
      </c>
      <c r="I21" s="112" t="s">
        <v>30</v>
      </c>
      <c r="J21" s="112"/>
      <c r="K21" s="113">
        <f>SUM(K16:K19)</f>
        <v>629388</v>
      </c>
      <c r="L21" s="114">
        <f>SUM(L16:L19)</f>
        <v>1</v>
      </c>
      <c r="N21" s="112" t="s">
        <v>30</v>
      </c>
      <c r="O21" s="117">
        <f>SUM(O16:O20)</f>
        <v>1</v>
      </c>
      <c r="Q21" s="112" t="s">
        <v>30</v>
      </c>
      <c r="R21" s="112"/>
      <c r="S21" s="113">
        <f>SUM(S16:S19)</f>
        <v>13236.251348369084</v>
      </c>
      <c r="T21" s="114">
        <f>SUM(T16:T19)</f>
        <v>1</v>
      </c>
      <c r="V21" s="112" t="s">
        <v>30</v>
      </c>
      <c r="W21" s="117">
        <f>SUM(W16:W20)</f>
        <v>0.99999999999999989</v>
      </c>
      <c r="Y21" s="112" t="s">
        <v>30</v>
      </c>
      <c r="Z21" s="112"/>
      <c r="AA21" s="113">
        <f>SUM(AA16:AA19)</f>
        <v>202068.64364760989</v>
      </c>
      <c r="AB21" s="114">
        <f>SUM(AB16:AB19)</f>
        <v>1</v>
      </c>
      <c r="AD21" s="112" t="s">
        <v>30</v>
      </c>
      <c r="AE21" s="117">
        <f>SUM(AE16:AE20)</f>
        <v>1.0000000000000002</v>
      </c>
      <c r="AG21" s="112" t="s">
        <v>30</v>
      </c>
      <c r="AH21" s="112"/>
      <c r="AI21" s="113">
        <f>SUM(AI16:AI19)</f>
        <v>414083.10500402132</v>
      </c>
      <c r="AJ21" s="114">
        <f>SUM(AJ16:AJ19)</f>
        <v>1</v>
      </c>
      <c r="AL21" s="112" t="s">
        <v>30</v>
      </c>
      <c r="AM21" s="117">
        <f>SUM(AM16:AM20)</f>
        <v>1.0000000000000002</v>
      </c>
    </row>
    <row r="23" spans="1:39" s="94" customFormat="1" x14ac:dyDescent="0.25">
      <c r="F23" s="95"/>
      <c r="G23" s="96"/>
      <c r="N23" s="95"/>
      <c r="O23" s="96"/>
      <c r="V23" s="95"/>
      <c r="W23" s="96"/>
      <c r="AD23" s="95"/>
      <c r="AE23" s="96"/>
      <c r="AL23" s="95"/>
      <c r="AM23" s="96"/>
    </row>
    <row r="24" spans="1:39" x14ac:dyDescent="0.25">
      <c r="F24" s="118"/>
      <c r="G24" s="119"/>
      <c r="N24" s="118"/>
      <c r="O24" s="119"/>
      <c r="V24" s="118"/>
      <c r="W24" s="119"/>
      <c r="AD24" s="118"/>
      <c r="AE24" s="119"/>
      <c r="AL24" s="118"/>
      <c r="AM24" s="119"/>
    </row>
    <row r="26" spans="1:39" x14ac:dyDescent="0.25">
      <c r="C26" s="205"/>
      <c r="D26" s="206"/>
    </row>
    <row r="27" spans="1:39" x14ac:dyDescent="0.25">
      <c r="C27" s="205"/>
      <c r="D27" s="206"/>
    </row>
    <row r="28" spans="1:39" x14ac:dyDescent="0.25">
      <c r="D28" s="206"/>
    </row>
    <row r="29" spans="1:39" x14ac:dyDescent="0.25">
      <c r="D29" s="206"/>
    </row>
    <row r="30" spans="1:39" ht="40.5" x14ac:dyDescent="0.25">
      <c r="A30" s="99" t="s">
        <v>31</v>
      </c>
      <c r="B30" s="100" t="s">
        <v>208</v>
      </c>
      <c r="D30" s="206"/>
    </row>
    <row r="31" spans="1:39" x14ac:dyDescent="0.25">
      <c r="A31" s="102" t="s">
        <v>29</v>
      </c>
      <c r="B31" s="225">
        <v>0</v>
      </c>
      <c r="D31" s="206"/>
    </row>
    <row r="32" spans="1:39" x14ac:dyDescent="0.25">
      <c r="A32" s="107" t="s">
        <v>149</v>
      </c>
      <c r="B32" s="226">
        <f>-'[3]Sectorial - CFLD'!$M$4</f>
        <v>-0.22896965173284461</v>
      </c>
      <c r="D32" s="206"/>
    </row>
    <row r="33" spans="1:4" x14ac:dyDescent="0.25">
      <c r="A33" s="107" t="s">
        <v>32</v>
      </c>
      <c r="B33" s="226">
        <f>-'[3]Sectorial - CFLD'!$M$5</f>
        <v>-0.31196385513702046</v>
      </c>
      <c r="D33" s="206"/>
    </row>
    <row r="34" spans="1:4" x14ac:dyDescent="0.25">
      <c r="A34" s="107" t="s">
        <v>150</v>
      </c>
      <c r="B34" s="226">
        <f>-'[3]Sectorial - CFLD'!$M$6</f>
        <v>-0.2077144513950363</v>
      </c>
      <c r="D34" s="206"/>
    </row>
    <row r="35" spans="1:4" x14ac:dyDescent="0.25">
      <c r="A35" s="107"/>
      <c r="B35" s="226"/>
      <c r="D35" s="206"/>
    </row>
    <row r="36" spans="1:4" x14ac:dyDescent="0.25">
      <c r="A36" s="112" t="s">
        <v>30</v>
      </c>
      <c r="B36" s="112"/>
      <c r="D36" s="206"/>
    </row>
    <row r="37" spans="1:4" x14ac:dyDescent="0.25">
      <c r="D37" s="206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7">
    <tabColor rgb="FFFFC000"/>
  </sheetPr>
  <dimension ref="A1:P81"/>
  <sheetViews>
    <sheetView topLeftCell="A42" zoomScale="70" zoomScaleNormal="70" zoomScaleSheetLayoutView="100" workbookViewId="0">
      <selection activeCell="C49" sqref="C49:C58"/>
    </sheetView>
  </sheetViews>
  <sheetFormatPr baseColWidth="10" defaultColWidth="11.5703125" defaultRowHeight="15" x14ac:dyDescent="0.25"/>
  <cols>
    <col min="1" max="1" width="26.7109375" style="125" customWidth="1"/>
    <col min="2" max="2" width="24.42578125" style="125" bestFit="1" customWidth="1"/>
    <col min="3" max="3" width="15.28515625" style="125" customWidth="1"/>
    <col min="4" max="4" width="18.7109375" style="125" customWidth="1"/>
    <col min="5" max="5" width="15.28515625" style="125" customWidth="1"/>
    <col min="6" max="6" width="11.7109375" style="125" customWidth="1"/>
    <col min="7" max="7" width="15.28515625" style="125" customWidth="1"/>
    <col min="8" max="8" width="16.7109375" style="125" customWidth="1"/>
    <col min="9" max="9" width="13.5703125" style="125" bestFit="1" customWidth="1"/>
    <col min="10" max="10" width="2.28515625" style="125" customWidth="1"/>
    <col min="11" max="11" width="11.5703125" style="125"/>
    <col min="12" max="12" width="17.7109375" style="125" customWidth="1"/>
    <col min="13" max="16384" width="11.5703125" style="125"/>
  </cols>
  <sheetData>
    <row r="1" spans="1:13" ht="15.75" thickBot="1" x14ac:dyDescent="0.3">
      <c r="A1" s="121" t="s">
        <v>152</v>
      </c>
      <c r="B1" s="122"/>
      <c r="C1" s="123"/>
      <c r="D1" s="123"/>
      <c r="E1" s="123"/>
      <c r="F1" s="123"/>
      <c r="G1" s="123"/>
      <c r="H1" s="123"/>
      <c r="I1" s="124"/>
    </row>
    <row r="2" spans="1:13" x14ac:dyDescent="0.25">
      <c r="A2" s="121" t="s">
        <v>153</v>
      </c>
      <c r="B2" s="122"/>
      <c r="C2" s="123"/>
      <c r="D2" s="123"/>
      <c r="E2" s="123"/>
      <c r="F2" s="123"/>
      <c r="G2" s="123"/>
      <c r="H2" s="123"/>
      <c r="I2" s="124"/>
    </row>
    <row r="3" spans="1:13" x14ac:dyDescent="0.25">
      <c r="A3" s="126" t="s">
        <v>154</v>
      </c>
      <c r="B3" s="127" t="s">
        <v>155</v>
      </c>
      <c r="C3" s="127" t="s">
        <v>31</v>
      </c>
      <c r="D3" s="127" t="s">
        <v>156</v>
      </c>
      <c r="E3" s="127" t="s">
        <v>157</v>
      </c>
      <c r="F3" s="127" t="s">
        <v>158</v>
      </c>
      <c r="G3" s="127" t="str">
        <f>+'[4]Datos Generales'!D3</f>
        <v>Chile SEN</v>
      </c>
      <c r="H3" s="127" t="str">
        <f>+'[4]Datos Generales'!E3</f>
        <v>Chile SSMM</v>
      </c>
      <c r="I3" s="128" t="str">
        <f>+'[4]Datos Generales'!I3</f>
        <v>Nacional</v>
      </c>
      <c r="K3" s="127" t="str">
        <f>+'[4]Datos Generales'!F3</f>
        <v>SSMM-10</v>
      </c>
      <c r="L3" s="127" t="str">
        <f>+'[4]Datos Generales'!G3</f>
        <v>SSMM-11</v>
      </c>
      <c r="M3" s="127" t="str">
        <f>+'[4]Datos Generales'!H3</f>
        <v>SSMM-12</v>
      </c>
    </row>
    <row r="4" spans="1:13" x14ac:dyDescent="0.25">
      <c r="A4" s="129" t="s">
        <v>159</v>
      </c>
      <c r="B4" s="125" t="s">
        <v>160</v>
      </c>
      <c r="C4" s="125" t="s">
        <v>29</v>
      </c>
      <c r="D4" s="130" t="s">
        <v>29</v>
      </c>
      <c r="E4" s="125" t="s">
        <v>161</v>
      </c>
      <c r="F4" s="125" t="s">
        <v>162</v>
      </c>
      <c r="G4" s="131">
        <f>+[4]Resumen!G4</f>
        <v>755.57412490756974</v>
      </c>
      <c r="H4" s="131">
        <f>+[4]Resumen!H4</f>
        <v>906.77452734120197</v>
      </c>
      <c r="I4" s="132">
        <f>+[4]Resumen!I4</f>
        <v>831.17432612438574</v>
      </c>
      <c r="K4" s="131">
        <f>+[4]Resumen!K4</f>
        <v>1028.9066178795815</v>
      </c>
      <c r="L4" s="131">
        <f>+[4]Resumen!L4</f>
        <v>1007.062118000595</v>
      </c>
      <c r="M4" s="131">
        <f>+[4]Resumen!M4</f>
        <v>838.71453806142097</v>
      </c>
    </row>
    <row r="5" spans="1:13" x14ac:dyDescent="0.25">
      <c r="A5" s="129" t="s">
        <v>163</v>
      </c>
      <c r="B5" s="125" t="s">
        <v>160</v>
      </c>
      <c r="C5" s="125" t="s">
        <v>29</v>
      </c>
      <c r="D5" s="130" t="s">
        <v>29</v>
      </c>
      <c r="E5" s="125" t="s">
        <v>164</v>
      </c>
      <c r="F5" s="125" t="s">
        <v>162</v>
      </c>
      <c r="G5" s="131">
        <f>+[4]Resumen!G5</f>
        <v>233.06625031383635</v>
      </c>
      <c r="H5" s="131">
        <f>+[4]Resumen!H5</f>
        <v>277.71805522797098</v>
      </c>
      <c r="I5" s="132">
        <f>+[4]Resumen!I5</f>
        <v>255.39215277090366</v>
      </c>
      <c r="K5" s="131">
        <f>+[4]Resumen!K5</f>
        <v>311.7394893536565</v>
      </c>
      <c r="L5" s="131">
        <f>+[4]Resumen!L5</f>
        <v>306.90737984220493</v>
      </c>
      <c r="M5" s="131">
        <f>+[4]Resumen!M5</f>
        <v>257.98778860418196</v>
      </c>
    </row>
    <row r="6" spans="1:13" x14ac:dyDescent="0.25">
      <c r="A6" s="129" t="s">
        <v>165</v>
      </c>
      <c r="B6" s="125" t="s">
        <v>160</v>
      </c>
      <c r="C6" s="125" t="s">
        <v>29</v>
      </c>
      <c r="D6" s="130" t="s">
        <v>29</v>
      </c>
      <c r="E6" s="125" t="s">
        <v>161</v>
      </c>
      <c r="F6" s="125" t="s">
        <v>162</v>
      </c>
      <c r="G6" s="131">
        <f>+[4]Resumen!G6</f>
        <v>2732.2726051678974</v>
      </c>
      <c r="H6" s="131">
        <f>+[4]Resumen!H6</f>
        <v>3253.9400925886976</v>
      </c>
      <c r="I6" s="132">
        <f>+[4]Resumen!I6</f>
        <v>2993.1063488782979</v>
      </c>
      <c r="K6" s="131">
        <f>+[4]Resumen!K6</f>
        <v>3649.5052829407141</v>
      </c>
      <c r="L6" s="131">
        <f>+[4]Resumen!L6</f>
        <v>3594.56296359422</v>
      </c>
      <c r="M6" s="131">
        <f>+[4]Resumen!M6</f>
        <v>3023.7776426801183</v>
      </c>
    </row>
    <row r="7" spans="1:13" x14ac:dyDescent="0.25">
      <c r="A7" s="129" t="s">
        <v>166</v>
      </c>
      <c r="B7" s="125" t="s">
        <v>160</v>
      </c>
      <c r="C7" s="125" t="s">
        <v>29</v>
      </c>
      <c r="D7" s="130" t="s">
        <v>29</v>
      </c>
      <c r="E7" s="125" t="s">
        <v>164</v>
      </c>
      <c r="F7" s="125" t="s">
        <v>162</v>
      </c>
      <c r="G7" s="131">
        <f>+[4]Resumen!G7</f>
        <v>475.89132462383799</v>
      </c>
      <c r="H7" s="131">
        <f>+[4]Resumen!H7</f>
        <v>566.75232843887227</v>
      </c>
      <c r="I7" s="132">
        <f>+[4]Resumen!I7</f>
        <v>521.3218265313551</v>
      </c>
      <c r="K7" s="131">
        <f>+[4]Resumen!K7</f>
        <v>635.64956880048476</v>
      </c>
      <c r="L7" s="131">
        <f>+[4]Resumen!L7</f>
        <v>626.08003570109543</v>
      </c>
      <c r="M7" s="131">
        <f>+[4]Resumen!M7</f>
        <v>526.66397380014087</v>
      </c>
    </row>
    <row r="8" spans="1:13" x14ac:dyDescent="0.25">
      <c r="A8" s="133" t="s">
        <v>167</v>
      </c>
      <c r="B8" s="125" t="s">
        <v>160</v>
      </c>
      <c r="C8" s="125" t="s">
        <v>29</v>
      </c>
      <c r="D8" s="130" t="s">
        <v>29</v>
      </c>
      <c r="E8" s="125" t="s">
        <v>161</v>
      </c>
      <c r="F8" s="125" t="s">
        <v>162</v>
      </c>
      <c r="G8" s="131">
        <f>+[4]Resumen!G8</f>
        <v>14438.597980958453</v>
      </c>
      <c r="H8" s="131">
        <f>+[4]Resumen!H8</f>
        <v>15669.459301999472</v>
      </c>
      <c r="I8" s="132">
        <f>+[4]Resumen!I8</f>
        <v>14240.121115112444</v>
      </c>
      <c r="K8" s="131">
        <f>+[4]Resumen!K8</f>
        <v>11855.680153216354</v>
      </c>
      <c r="L8" s="131">
        <f>+[4]Resumen!L8</f>
        <v>14675.600218846101</v>
      </c>
      <c r="M8" s="131">
        <f>+[4]Resumen!M8</f>
        <v>18128.03625586467</v>
      </c>
    </row>
    <row r="9" spans="1:13" x14ac:dyDescent="0.25">
      <c r="A9" s="129" t="s">
        <v>165</v>
      </c>
      <c r="B9" s="125" t="s">
        <v>160</v>
      </c>
      <c r="C9" s="130" t="s">
        <v>168</v>
      </c>
      <c r="D9" s="130" t="s">
        <v>214</v>
      </c>
      <c r="E9" s="125" t="s">
        <v>161</v>
      </c>
      <c r="F9" s="125" t="s">
        <v>162</v>
      </c>
      <c r="G9" s="131">
        <f>+[4]Resumen!G9</f>
        <v>604.13114849249382</v>
      </c>
      <c r="H9" s="131">
        <f>+[4]Resumen!H9</f>
        <v>608.88097388871506</v>
      </c>
      <c r="I9" s="132">
        <f>+[4]Resumen!I9</f>
        <v>606.50606119060444</v>
      </c>
      <c r="K9" s="131">
        <f>+[4]Resumen!K9</f>
        <v>755.82911884050293</v>
      </c>
      <c r="L9" s="131">
        <f>+[4]Resumen!L9</f>
        <v>766.15278492997174</v>
      </c>
      <c r="M9" s="131">
        <f>+[4]Resumen!M9</f>
        <v>530.62124283461742</v>
      </c>
    </row>
    <row r="10" spans="1:13" x14ac:dyDescent="0.25">
      <c r="A10" s="129" t="s">
        <v>166</v>
      </c>
      <c r="B10" s="125" t="s">
        <v>160</v>
      </c>
      <c r="C10" s="130" t="s">
        <v>168</v>
      </c>
      <c r="D10" s="130" t="s">
        <v>214</v>
      </c>
      <c r="E10" s="125" t="s">
        <v>164</v>
      </c>
      <c r="F10" s="125" t="s">
        <v>162</v>
      </c>
      <c r="G10" s="131">
        <f>+[4]Resumen!G10</f>
        <v>336.1438600026238</v>
      </c>
      <c r="H10" s="131">
        <f>+[4]Resumen!H10</f>
        <v>338.78670443633393</v>
      </c>
      <c r="I10" s="132">
        <f>+[4]Resumen!I10</f>
        <v>337.46528221947892</v>
      </c>
      <c r="K10" s="131">
        <f>+[4]Resumen!K10</f>
        <v>420.54993877307953</v>
      </c>
      <c r="L10" s="131">
        <f>+[4]Resumen!L10</f>
        <v>426.29411696576443</v>
      </c>
      <c r="M10" s="131">
        <f>+[4]Resumen!M10</f>
        <v>295.24230493808756</v>
      </c>
    </row>
    <row r="11" spans="1:13" x14ac:dyDescent="0.25">
      <c r="A11" s="129" t="s">
        <v>215</v>
      </c>
      <c r="B11" s="125" t="s">
        <v>160</v>
      </c>
      <c r="C11" s="125" t="s">
        <v>168</v>
      </c>
      <c r="D11" s="125" t="s">
        <v>169</v>
      </c>
      <c r="E11" s="125" t="s">
        <v>164</v>
      </c>
      <c r="F11" s="125" t="s">
        <v>162</v>
      </c>
      <c r="G11" s="131">
        <f>+[4]Resumen!G11</f>
        <v>905.56473675640757</v>
      </c>
      <c r="H11" s="131">
        <f>+[4]Resumen!H11</f>
        <v>1375.1138727519685</v>
      </c>
      <c r="I11" s="134">
        <f>+[4]Resumen!I11</f>
        <v>907.94471294602124</v>
      </c>
      <c r="K11" s="131">
        <f>+[4]Resumen!K11</f>
        <v>1400.9561415704752</v>
      </c>
      <c r="L11" s="131">
        <f>+[4]Resumen!L11</f>
        <v>1454.4654762299892</v>
      </c>
      <c r="M11" s="131">
        <f>+[4]Resumen!M11</f>
        <v>1344.6402378218631</v>
      </c>
    </row>
    <row r="12" spans="1:13" x14ac:dyDescent="0.25">
      <c r="A12" s="135" t="s">
        <v>215</v>
      </c>
      <c r="B12" s="130" t="s">
        <v>160</v>
      </c>
      <c r="C12" s="130" t="s">
        <v>168</v>
      </c>
      <c r="D12" s="130" t="s">
        <v>107</v>
      </c>
      <c r="E12" s="130" t="s">
        <v>164</v>
      </c>
      <c r="F12" s="130" t="s">
        <v>162</v>
      </c>
      <c r="G12" s="136">
        <f>+[4]Resumen!G12</f>
        <v>933.1997251750438</v>
      </c>
      <c r="H12" s="136">
        <f>+[4]Resumen!H12</f>
        <v>948.84221149085329</v>
      </c>
      <c r="I12" s="137">
        <f>+[4]Resumen!I12</f>
        <v>933.27901132876877</v>
      </c>
      <c r="K12" s="131">
        <f>+[4]Resumen!K12</f>
        <v>938.24782261332575</v>
      </c>
      <c r="L12" s="131">
        <f>+[4]Resumen!L12</f>
        <v>947.80021543013027</v>
      </c>
      <c r="M12" s="131">
        <f>+[4]Resumen!M12</f>
        <v>950.63733975803314</v>
      </c>
    </row>
    <row r="13" spans="1:13" x14ac:dyDescent="0.25">
      <c r="A13" s="135" t="s">
        <v>215</v>
      </c>
      <c r="B13" s="130" t="s">
        <v>160</v>
      </c>
      <c r="C13" s="130" t="s">
        <v>168</v>
      </c>
      <c r="D13" s="130" t="s">
        <v>32</v>
      </c>
      <c r="E13" s="130" t="s">
        <v>164</v>
      </c>
      <c r="F13" s="130" t="s">
        <v>162</v>
      </c>
      <c r="G13" s="136">
        <f>+[4]Resumen!G13</f>
        <v>770.39283505819083</v>
      </c>
      <c r="H13" s="136">
        <f>+[4]Resumen!H13</f>
        <v>770.39283505819083</v>
      </c>
      <c r="I13" s="137">
        <f>+[4]Resumen!I13</f>
        <v>770.39283505819071</v>
      </c>
      <c r="K13" s="131">
        <f>+[4]Resumen!K13</f>
        <v>776.20579574469718</v>
      </c>
      <c r="L13" s="131">
        <f>+[4]Resumen!L13</f>
        <v>787.20552080647224</v>
      </c>
      <c r="M13" s="131">
        <f>+[4]Resumen!M13</f>
        <v>790.47251245678467</v>
      </c>
    </row>
    <row r="14" spans="1:13" x14ac:dyDescent="0.25">
      <c r="A14" s="133" t="s">
        <v>170</v>
      </c>
      <c r="B14" s="125" t="s">
        <v>160</v>
      </c>
      <c r="C14" s="125" t="s">
        <v>168</v>
      </c>
      <c r="D14" s="125" t="s">
        <v>169</v>
      </c>
      <c r="E14" s="125" t="s">
        <v>161</v>
      </c>
      <c r="F14" s="125" t="s">
        <v>162</v>
      </c>
      <c r="G14" s="131">
        <f>+[4]Resumen!G14</f>
        <v>4228.614316402628</v>
      </c>
      <c r="H14" s="131">
        <f>+[4]Resumen!H14</f>
        <v>4159.0089412442812</v>
      </c>
      <c r="I14" s="132">
        <f>+[4]Resumen!I14</f>
        <v>4228.2615117165014</v>
      </c>
      <c r="K14" s="131">
        <f>+[4]Resumen!K14</f>
        <v>4181.9127526672573</v>
      </c>
      <c r="L14" s="131">
        <f>+[4]Resumen!L14</f>
        <v>4130.965592228672</v>
      </c>
      <c r="M14" s="131">
        <f>+[4]Resumen!M14</f>
        <v>4169.1759625576124</v>
      </c>
    </row>
    <row r="15" spans="1:13" x14ac:dyDescent="0.25">
      <c r="A15" s="129" t="s">
        <v>171</v>
      </c>
      <c r="B15" s="125" t="s">
        <v>172</v>
      </c>
      <c r="C15" s="125" t="s">
        <v>168</v>
      </c>
      <c r="D15" s="125" t="s">
        <v>169</v>
      </c>
      <c r="E15" s="125" t="s">
        <v>161</v>
      </c>
      <c r="F15" s="125" t="s">
        <v>162</v>
      </c>
      <c r="G15" s="131">
        <f>+[4]Resumen!G15</f>
        <v>12077.610088146244</v>
      </c>
      <c r="H15" s="138">
        <f>+[4]Resumen!H15</f>
        <v>12077.610088146244</v>
      </c>
      <c r="I15" s="134">
        <f>+[4]Resumen!I15</f>
        <v>12077.610088146244</v>
      </c>
      <c r="K15" s="138">
        <f>+[4]Resumen!K15</f>
        <v>12077.610088146244</v>
      </c>
      <c r="L15" s="138">
        <f>+[4]Resumen!L15</f>
        <v>12077.610088146244</v>
      </c>
      <c r="M15" s="138">
        <f>+[4]Resumen!M15</f>
        <v>12077.610088146244</v>
      </c>
    </row>
    <row r="16" spans="1:13" x14ac:dyDescent="0.25">
      <c r="A16" s="139" t="s">
        <v>171</v>
      </c>
      <c r="B16" s="130" t="s">
        <v>172</v>
      </c>
      <c r="C16" s="130" t="s">
        <v>168</v>
      </c>
      <c r="D16" s="130" t="s">
        <v>32</v>
      </c>
      <c r="E16" s="130" t="s">
        <v>161</v>
      </c>
      <c r="F16" s="130" t="s">
        <v>162</v>
      </c>
      <c r="G16" s="131">
        <f>+[4]Resumen!G16</f>
        <v>16782.024092037082</v>
      </c>
      <c r="H16" s="138">
        <f>+[4]Resumen!H16</f>
        <v>16782.024092037082</v>
      </c>
      <c r="I16" s="134">
        <f>+[4]Resumen!I16</f>
        <v>16782.024092037082</v>
      </c>
      <c r="K16" s="138">
        <f>+[4]Resumen!K16</f>
        <v>16782.024092037082</v>
      </c>
      <c r="L16" s="138">
        <f>+[4]Resumen!L16</f>
        <v>16782.024092037082</v>
      </c>
      <c r="M16" s="138">
        <f>+[4]Resumen!M16</f>
        <v>16782.024092037082</v>
      </c>
    </row>
    <row r="17" spans="1:13" x14ac:dyDescent="0.25">
      <c r="A17" s="139" t="s">
        <v>171</v>
      </c>
      <c r="B17" s="130" t="s">
        <v>172</v>
      </c>
      <c r="C17" s="130" t="s">
        <v>168</v>
      </c>
      <c r="D17" s="130" t="s">
        <v>150</v>
      </c>
      <c r="E17" s="130" t="s">
        <v>161</v>
      </c>
      <c r="F17" s="130" t="s">
        <v>162</v>
      </c>
      <c r="G17" s="131">
        <f>+[4]Resumen!G17</f>
        <v>9754.7784323548003</v>
      </c>
      <c r="H17" s="138">
        <f>+[4]Resumen!H17</f>
        <v>9754.7784323548003</v>
      </c>
      <c r="I17" s="134">
        <f>+[4]Resumen!I17</f>
        <v>9754.7784323548003</v>
      </c>
      <c r="K17" s="138">
        <f>+[4]Resumen!K17</f>
        <v>9754.7784323548003</v>
      </c>
      <c r="L17" s="138">
        <f>+[4]Resumen!L17</f>
        <v>9754.7784323548003</v>
      </c>
      <c r="M17" s="138">
        <f>+[4]Resumen!M17</f>
        <v>9754.7784323548003</v>
      </c>
    </row>
    <row r="18" spans="1:13" x14ac:dyDescent="0.25">
      <c r="A18" s="139" t="s">
        <v>171</v>
      </c>
      <c r="B18" s="130" t="s">
        <v>172</v>
      </c>
      <c r="C18" s="130" t="s">
        <v>168</v>
      </c>
      <c r="D18" s="130" t="s">
        <v>137</v>
      </c>
      <c r="E18" s="130" t="s">
        <v>161</v>
      </c>
      <c r="F18" s="130" t="s">
        <v>162</v>
      </c>
      <c r="G18" s="131">
        <f>+[4]Resumen!G18</f>
        <v>13755.175845817981</v>
      </c>
      <c r="H18" s="138">
        <f>+[4]Resumen!H18</f>
        <v>13755.175845817981</v>
      </c>
      <c r="I18" s="134">
        <f>+[4]Resumen!I18</f>
        <v>13755.175845817981</v>
      </c>
      <c r="K18" s="138">
        <f>+[4]Resumen!K18</f>
        <v>13755.175845817981</v>
      </c>
      <c r="L18" s="138">
        <f>+[4]Resumen!L18</f>
        <v>13755.175845817981</v>
      </c>
      <c r="M18" s="138">
        <f>+[4]Resumen!M18</f>
        <v>13755.175845817981</v>
      </c>
    </row>
    <row r="19" spans="1:13" x14ac:dyDescent="0.25">
      <c r="A19" s="129" t="s">
        <v>173</v>
      </c>
      <c r="B19" s="125" t="s">
        <v>172</v>
      </c>
      <c r="C19" s="125" t="s">
        <v>168</v>
      </c>
      <c r="D19" s="125" t="s">
        <v>169</v>
      </c>
      <c r="E19" s="125" t="s">
        <v>164</v>
      </c>
      <c r="F19" s="125" t="s">
        <v>162</v>
      </c>
      <c r="G19" s="131">
        <f>+[4]Resumen!G19</f>
        <v>564.99481077806911</v>
      </c>
      <c r="H19" s="138">
        <f>+[4]Resumen!H19</f>
        <v>564.99481077806911</v>
      </c>
      <c r="I19" s="134">
        <f>+[4]Resumen!I19</f>
        <v>564.99481077806911</v>
      </c>
      <c r="K19" s="138">
        <f>+[4]Resumen!K19</f>
        <v>564.99481077806911</v>
      </c>
      <c r="L19" s="138">
        <f>+[4]Resumen!L19</f>
        <v>564.99481077806911</v>
      </c>
      <c r="M19" s="138">
        <f>+[4]Resumen!M19</f>
        <v>564.99481077806911</v>
      </c>
    </row>
    <row r="20" spans="1:13" x14ac:dyDescent="0.25">
      <c r="A20" s="135" t="s">
        <v>173</v>
      </c>
      <c r="B20" s="130" t="s">
        <v>172</v>
      </c>
      <c r="C20" s="130" t="s">
        <v>168</v>
      </c>
      <c r="D20" s="130" t="s">
        <v>32</v>
      </c>
      <c r="E20" s="130" t="s">
        <v>164</v>
      </c>
      <c r="F20" s="130" t="s">
        <v>162</v>
      </c>
      <c r="G20" s="131">
        <f>+[4]Resumen!G20</f>
        <v>544.36176442416388</v>
      </c>
      <c r="H20" s="138">
        <f>+[4]Resumen!H20</f>
        <v>544.36176442416388</v>
      </c>
      <c r="I20" s="134">
        <f>+[4]Resumen!I20</f>
        <v>544.36176442416388</v>
      </c>
      <c r="K20" s="138">
        <f>+[4]Resumen!K20</f>
        <v>544.36176442416388</v>
      </c>
      <c r="L20" s="138">
        <f>+[4]Resumen!L20</f>
        <v>544.36176442416388</v>
      </c>
      <c r="M20" s="138">
        <f>+[4]Resumen!M20</f>
        <v>544.36176442416388</v>
      </c>
    </row>
    <row r="21" spans="1:13" x14ac:dyDescent="0.25">
      <c r="A21" s="135" t="s">
        <v>173</v>
      </c>
      <c r="B21" s="130" t="s">
        <v>172</v>
      </c>
      <c r="C21" s="130" t="s">
        <v>168</v>
      </c>
      <c r="D21" s="130" t="s">
        <v>150</v>
      </c>
      <c r="E21" s="130" t="s">
        <v>164</v>
      </c>
      <c r="F21" s="130" t="s">
        <v>162</v>
      </c>
      <c r="G21" s="131">
        <f>+[4]Resumen!G21</f>
        <v>497.00026170076899</v>
      </c>
      <c r="H21" s="138">
        <f>+[4]Resumen!H21</f>
        <v>497.00026170076899</v>
      </c>
      <c r="I21" s="134">
        <f>+[4]Resumen!I21</f>
        <v>497.00026170076899</v>
      </c>
      <c r="K21" s="138">
        <f>+[4]Resumen!K21</f>
        <v>497.00026170076899</v>
      </c>
      <c r="L21" s="138">
        <f>+[4]Resumen!L21</f>
        <v>497.00026170076899</v>
      </c>
      <c r="M21" s="138">
        <f>+[4]Resumen!M21</f>
        <v>497.00026170076899</v>
      </c>
    </row>
    <row r="22" spans="1:13" ht="15.75" thickBot="1" x14ac:dyDescent="0.3">
      <c r="A22" s="140" t="s">
        <v>173</v>
      </c>
      <c r="B22" s="141" t="s">
        <v>172</v>
      </c>
      <c r="C22" s="141" t="s">
        <v>168</v>
      </c>
      <c r="D22" s="141" t="s">
        <v>137</v>
      </c>
      <c r="E22" s="141" t="s">
        <v>164</v>
      </c>
      <c r="F22" s="141" t="s">
        <v>162</v>
      </c>
      <c r="G22" s="142">
        <f>+[4]Resumen!G22</f>
        <v>1241.4391082886991</v>
      </c>
      <c r="H22" s="143">
        <f>+[4]Resumen!H22</f>
        <v>1241.4391082886991</v>
      </c>
      <c r="I22" s="144">
        <f>+[4]Resumen!I22</f>
        <v>1241.4391082886991</v>
      </c>
      <c r="K22" s="138">
        <f>+[4]Resumen!K22</f>
        <v>1241.4391082886991</v>
      </c>
      <c r="L22" s="138">
        <f>+[4]Resumen!L22</f>
        <v>1241.4391082886991</v>
      </c>
      <c r="M22" s="138">
        <f>+[4]Resumen!M22</f>
        <v>1241.4391082886991</v>
      </c>
    </row>
    <row r="23" spans="1:13" ht="15.75" thickTop="1" x14ac:dyDescent="0.25">
      <c r="A23" s="129" t="s">
        <v>174</v>
      </c>
      <c r="B23" s="125" t="s">
        <v>160</v>
      </c>
      <c r="F23" s="125" t="s">
        <v>175</v>
      </c>
      <c r="G23" s="138">
        <f>+[4]Resumen!G23</f>
        <v>30143000</v>
      </c>
      <c r="H23" s="138">
        <f>+[4]Resumen!H23</f>
        <v>629388</v>
      </c>
      <c r="I23" s="134">
        <f>+[4]Resumen!I23</f>
        <v>30772388</v>
      </c>
      <c r="K23" s="138">
        <f>+[4]Resumen!K23</f>
        <v>13236.251348369082</v>
      </c>
      <c r="L23" s="138">
        <f>+[4]Resumen!L23</f>
        <v>202068.64364760992</v>
      </c>
      <c r="M23" s="138">
        <f>+[4]Resumen!M23</f>
        <v>414083.10500402132</v>
      </c>
    </row>
    <row r="24" spans="1:13" x14ac:dyDescent="0.25">
      <c r="A24" s="135" t="s">
        <v>174</v>
      </c>
      <c r="B24" s="130" t="s">
        <v>160</v>
      </c>
      <c r="C24" s="130" t="s">
        <v>29</v>
      </c>
      <c r="D24" s="130" t="s">
        <v>29</v>
      </c>
      <c r="E24" s="130"/>
      <c r="F24" s="130" t="s">
        <v>175</v>
      </c>
      <c r="G24" s="145">
        <f>+[4]Resumen!G24</f>
        <v>17603637.087146156</v>
      </c>
      <c r="H24" s="145">
        <f>+[4]Resumen!H24</f>
        <v>283629.14026719285</v>
      </c>
      <c r="I24" s="137">
        <f>+[4]Resumen!I24</f>
        <v>17887885.207419869</v>
      </c>
      <c r="K24" s="145">
        <f>+[4]Resumen!K24</f>
        <v>7340.8842015569335</v>
      </c>
      <c r="L24" s="145">
        <f>+[4]Resumen!L24</f>
        <v>106322.60749681377</v>
      </c>
      <c r="M24" s="145">
        <f>+[4]Resumen!M24</f>
        <v>169965.64856882265</v>
      </c>
    </row>
    <row r="25" spans="1:13" x14ac:dyDescent="0.25">
      <c r="A25" s="135" t="s">
        <v>174</v>
      </c>
      <c r="B25" s="130" t="s">
        <v>160</v>
      </c>
      <c r="C25" s="130" t="s">
        <v>168</v>
      </c>
      <c r="D25" s="130" t="s">
        <v>107</v>
      </c>
      <c r="E25" s="130"/>
      <c r="F25" s="130" t="s">
        <v>175</v>
      </c>
      <c r="G25" s="145">
        <f>+[4]Resumen!G25</f>
        <v>6988786.8861864833</v>
      </c>
      <c r="H25" s="145">
        <f>+[4]Resumen!H25</f>
        <v>170893.76412685768</v>
      </c>
      <c r="I25" s="137">
        <f>+[4]Resumen!I25</f>
        <v>7159496.5302044004</v>
      </c>
      <c r="K25" s="145">
        <f>+[4]Resumen!K25</f>
        <v>3101.08055297282</v>
      </c>
      <c r="L25" s="145">
        <f>+[4]Resumen!L25</f>
        <v>53817.472351963872</v>
      </c>
      <c r="M25" s="145">
        <f>+[4]Resumen!M25</f>
        <v>113975.21122192098</v>
      </c>
    </row>
    <row r="26" spans="1:13" x14ac:dyDescent="0.25">
      <c r="A26" s="135" t="s">
        <v>174</v>
      </c>
      <c r="B26" s="130" t="s">
        <v>160</v>
      </c>
      <c r="C26" s="130" t="s">
        <v>168</v>
      </c>
      <c r="D26" s="130" t="s">
        <v>32</v>
      </c>
      <c r="E26" s="130"/>
      <c r="F26" s="130" t="s">
        <v>175</v>
      </c>
      <c r="G26" s="145">
        <f>+[4]Resumen!G26</f>
        <v>3419325.0954608694</v>
      </c>
      <c r="H26" s="145">
        <f>+[4]Resumen!H26</f>
        <v>109656.2937233585</v>
      </c>
      <c r="I26" s="137">
        <f>+[4]Resumen!I26</f>
        <v>3528699.239787044</v>
      </c>
      <c r="K26" s="145">
        <f>+[4]Resumen!K26</f>
        <v>195.42715728998664</v>
      </c>
      <c r="L26" s="145">
        <f>+[4]Resumen!L26</f>
        <v>22475.49213065764</v>
      </c>
      <c r="M26" s="145">
        <f>+[4]Resumen!M26</f>
        <v>86985.374435410733</v>
      </c>
    </row>
    <row r="27" spans="1:13" x14ac:dyDescent="0.25">
      <c r="A27" s="135" t="s">
        <v>174</v>
      </c>
      <c r="B27" s="130" t="s">
        <v>160</v>
      </c>
      <c r="C27" s="130" t="s">
        <v>168</v>
      </c>
      <c r="D27" s="130" t="s">
        <v>137</v>
      </c>
      <c r="E27" s="130"/>
      <c r="F27" s="130" t="s">
        <v>175</v>
      </c>
      <c r="G27" s="145">
        <f>+[4]Resumen!G27</f>
        <v>2131250.9312064862</v>
      </c>
      <c r="H27" s="145">
        <f>+[4]Resumen!H27</f>
        <v>65208.801882590924</v>
      </c>
      <c r="I27" s="137">
        <f>+[4]Resumen!I27</f>
        <v>2196307.0225886893</v>
      </c>
      <c r="K27" s="145">
        <f>+[4]Resumen!K27</f>
        <v>2598.8594365493427</v>
      </c>
      <c r="L27" s="145">
        <f>+[4]Resumen!L27</f>
        <v>19453.071668174642</v>
      </c>
      <c r="M27" s="145">
        <f>+[4]Resumen!M27</f>
        <v>43156.870777866949</v>
      </c>
    </row>
    <row r="28" spans="1:13" x14ac:dyDescent="0.25">
      <c r="A28" s="129" t="s">
        <v>174</v>
      </c>
      <c r="B28" s="125" t="s">
        <v>172</v>
      </c>
      <c r="F28" s="125" t="s">
        <v>175</v>
      </c>
      <c r="G28" s="138">
        <f>+[4]Resumen!G28</f>
        <v>47140000</v>
      </c>
      <c r="H28" s="138">
        <f>+[4]Resumen!H28</f>
        <v>0</v>
      </c>
      <c r="I28" s="134">
        <f>+[4]Resumen!I28</f>
        <v>47140000</v>
      </c>
      <c r="K28" s="138">
        <f>+[4]Resumen!K28</f>
        <v>0</v>
      </c>
      <c r="L28" s="138">
        <f>+[4]Resumen!L28</f>
        <v>0</v>
      </c>
      <c r="M28" s="138">
        <f>+[4]Resumen!M28</f>
        <v>0</v>
      </c>
    </row>
    <row r="29" spans="1:13" x14ac:dyDescent="0.25">
      <c r="A29" s="135" t="s">
        <v>174</v>
      </c>
      <c r="B29" s="130" t="s">
        <v>172</v>
      </c>
      <c r="C29" s="130" t="s">
        <v>168</v>
      </c>
      <c r="D29" s="130" t="s">
        <v>32</v>
      </c>
      <c r="F29" s="130" t="s">
        <v>175</v>
      </c>
      <c r="G29" s="145">
        <f>+[4]Resumen!G29</f>
        <v>13624345.80862187</v>
      </c>
      <c r="H29" s="145">
        <f>+[4]Resumen!H29</f>
        <v>0</v>
      </c>
      <c r="I29" s="137">
        <f>+[4]Resumen!I29</f>
        <v>13624345.80862187</v>
      </c>
      <c r="K29" s="125">
        <f>+[4]Resumen!K29</f>
        <v>0</v>
      </c>
      <c r="L29" s="125">
        <f>+[4]Resumen!L29</f>
        <v>0</v>
      </c>
      <c r="M29" s="125">
        <f>+[4]Resumen!M29</f>
        <v>0</v>
      </c>
    </row>
    <row r="30" spans="1:13" x14ac:dyDescent="0.25">
      <c r="A30" s="135" t="s">
        <v>174</v>
      </c>
      <c r="B30" s="130" t="s">
        <v>172</v>
      </c>
      <c r="C30" s="130" t="s">
        <v>168</v>
      </c>
      <c r="D30" s="130" t="s">
        <v>150</v>
      </c>
      <c r="F30" s="130" t="s">
        <v>175</v>
      </c>
      <c r="G30" s="145">
        <f>+[4]Resumen!G30</f>
        <v>30076831.023944147</v>
      </c>
      <c r="H30" s="145">
        <f>+[4]Resumen!H30</f>
        <v>0</v>
      </c>
      <c r="I30" s="137">
        <f>+[4]Resumen!I30</f>
        <v>30076831.023944147</v>
      </c>
      <c r="K30" s="125">
        <f>+[4]Resumen!K30</f>
        <v>0</v>
      </c>
      <c r="L30" s="125">
        <f>+[4]Resumen!L30</f>
        <v>0</v>
      </c>
      <c r="M30" s="125">
        <f>+[4]Resumen!M30</f>
        <v>0</v>
      </c>
    </row>
    <row r="31" spans="1:13" x14ac:dyDescent="0.25">
      <c r="A31" s="135" t="s">
        <v>174</v>
      </c>
      <c r="B31" s="130" t="s">
        <v>172</v>
      </c>
      <c r="C31" s="130" t="s">
        <v>168</v>
      </c>
      <c r="D31" s="130" t="s">
        <v>137</v>
      </c>
      <c r="F31" s="130" t="s">
        <v>175</v>
      </c>
      <c r="G31" s="145">
        <f>+[4]Resumen!G31</f>
        <v>3438823.1674339846</v>
      </c>
      <c r="H31" s="145">
        <f>+[4]Resumen!H31</f>
        <v>0</v>
      </c>
      <c r="I31" s="137">
        <f>+[4]Resumen!I31</f>
        <v>3438823.1674339846</v>
      </c>
      <c r="K31" s="125">
        <f>+[4]Resumen!K31</f>
        <v>0</v>
      </c>
      <c r="L31" s="125">
        <f>+[4]Resumen!L31</f>
        <v>0</v>
      </c>
      <c r="M31" s="125">
        <f>+[4]Resumen!M31</f>
        <v>0</v>
      </c>
    </row>
    <row r="32" spans="1:13" ht="15.75" thickBot="1" x14ac:dyDescent="0.3">
      <c r="A32" s="146" t="s">
        <v>174</v>
      </c>
      <c r="B32" s="147" t="s">
        <v>30</v>
      </c>
      <c r="C32" s="147"/>
      <c r="D32" s="147"/>
      <c r="E32" s="147"/>
      <c r="F32" s="147" t="s">
        <v>175</v>
      </c>
      <c r="G32" s="148">
        <f>+[4]Resumen!G32</f>
        <v>77283000</v>
      </c>
      <c r="H32" s="148">
        <f>+[4]Resumen!H32</f>
        <v>629388</v>
      </c>
      <c r="I32" s="149">
        <f>+[4]Resumen!I32</f>
        <v>77912388</v>
      </c>
      <c r="K32" s="138">
        <f>+[4]Resumen!K32</f>
        <v>13236.251348369082</v>
      </c>
      <c r="L32" s="138">
        <f>+[4]Resumen!L32</f>
        <v>202068.64364760992</v>
      </c>
      <c r="M32" s="138">
        <f>+[4]Resumen!M32</f>
        <v>414083.10500402132</v>
      </c>
    </row>
    <row r="33" spans="1:16" ht="15.75" thickBot="1" x14ac:dyDescent="0.3"/>
    <row r="34" spans="1:16" ht="15.75" thickBot="1" x14ac:dyDescent="0.3">
      <c r="A34" s="121"/>
      <c r="B34" s="123"/>
      <c r="C34" s="123"/>
      <c r="D34" s="123"/>
      <c r="E34" s="123"/>
      <c r="F34" s="123"/>
      <c r="G34" s="123"/>
      <c r="H34" s="123"/>
      <c r="I34" s="124"/>
    </row>
    <row r="35" spans="1:16" ht="15.75" thickBot="1" x14ac:dyDescent="0.3">
      <c r="A35" s="227" t="s">
        <v>31</v>
      </c>
      <c r="B35" s="228" t="s">
        <v>156</v>
      </c>
      <c r="C35" s="228" t="s">
        <v>157</v>
      </c>
      <c r="D35" s="228"/>
      <c r="E35" s="228" t="s">
        <v>216</v>
      </c>
      <c r="F35" s="228" t="s">
        <v>158</v>
      </c>
      <c r="G35" s="263" t="str">
        <f>+[4]Resumen!G35</f>
        <v>Chile SEN</v>
      </c>
      <c r="H35" s="263" t="str">
        <f>+[4]Resumen!H35</f>
        <v>Chile SSMM</v>
      </c>
      <c r="I35" s="264" t="str">
        <f>+[4]Resumen!I35</f>
        <v>Nacional</v>
      </c>
      <c r="K35" s="265" t="str">
        <f>+[4]Resumen!K35</f>
        <v>SSMM-10</v>
      </c>
      <c r="L35" s="266" t="str">
        <f>+[4]Resumen!L35</f>
        <v>SSMM-11</v>
      </c>
      <c r="M35" s="267" t="str">
        <f>+[4]Resumen!M35</f>
        <v>SSMM-12</v>
      </c>
      <c r="P35" s="138"/>
    </row>
    <row r="36" spans="1:16" x14ac:dyDescent="0.25">
      <c r="A36" s="129" t="s">
        <v>29</v>
      </c>
      <c r="B36" s="125" t="s">
        <v>29</v>
      </c>
      <c r="C36" s="125" t="s">
        <v>161</v>
      </c>
      <c r="E36" s="125" t="s">
        <v>217</v>
      </c>
      <c r="F36" s="125" t="s">
        <v>162</v>
      </c>
      <c r="G36" s="138">
        <f>+[4]Resumen!G36</f>
        <v>14438.597980958453</v>
      </c>
      <c r="H36" s="138">
        <f>+[4]Resumen!H36</f>
        <v>15669.459301999472</v>
      </c>
      <c r="I36" s="134">
        <f>+[4]Resumen!I36</f>
        <v>14240.121115112444</v>
      </c>
      <c r="J36" s="157"/>
      <c r="K36" s="230">
        <f>+[4]Resumen!K36</f>
        <v>11855.680153216354</v>
      </c>
      <c r="L36" s="231">
        <f>+[4]Resumen!L36</f>
        <v>14675.600218846101</v>
      </c>
      <c r="M36" s="232">
        <f>+[4]Resumen!M36</f>
        <v>18128.03625586467</v>
      </c>
    </row>
    <row r="37" spans="1:16" x14ac:dyDescent="0.25">
      <c r="A37" s="233" t="s">
        <v>168</v>
      </c>
      <c r="B37" s="234" t="s">
        <v>107</v>
      </c>
      <c r="C37" s="234" t="s">
        <v>161</v>
      </c>
      <c r="D37" s="234"/>
      <c r="E37" s="234" t="s">
        <v>217</v>
      </c>
      <c r="F37" s="234" t="s">
        <v>162</v>
      </c>
      <c r="G37" s="235">
        <f>+[4]Resumen!G37</f>
        <v>4228.614316402628</v>
      </c>
      <c r="H37" s="235">
        <f>+[4]Resumen!H37</f>
        <v>4159.0089412442812</v>
      </c>
      <c r="I37" s="236">
        <f>+[4]Resumen!I37</f>
        <v>4228.2615117165014</v>
      </c>
      <c r="J37" s="234"/>
      <c r="K37" s="237">
        <f>+[4]Resumen!K37</f>
        <v>4181.9127526672573</v>
      </c>
      <c r="L37" s="235">
        <f>+[4]Resumen!L37</f>
        <v>4130.965592228672</v>
      </c>
      <c r="M37" s="236">
        <f>+[4]Resumen!M37</f>
        <v>4169.1759625576124</v>
      </c>
    </row>
    <row r="38" spans="1:16" x14ac:dyDescent="0.25">
      <c r="A38" s="233" t="s">
        <v>168</v>
      </c>
      <c r="B38" s="234" t="s">
        <v>32</v>
      </c>
      <c r="C38" s="234" t="s">
        <v>161</v>
      </c>
      <c r="D38" s="234"/>
      <c r="E38" s="234" t="s">
        <v>217</v>
      </c>
      <c r="F38" s="234" t="s">
        <v>162</v>
      </c>
      <c r="G38" s="235">
        <f>+[4]Resumen!G38</f>
        <v>13536.392581967837</v>
      </c>
      <c r="H38" s="235">
        <f>+[4]Resumen!H38</f>
        <v>4159.0089412442812</v>
      </c>
      <c r="I38" s="236">
        <f>+[4]Resumen!I38</f>
        <v>13454.420274900012</v>
      </c>
      <c r="J38" s="234"/>
      <c r="K38" s="237">
        <f>+[4]Resumen!K38</f>
        <v>4181.9127526672573</v>
      </c>
      <c r="L38" s="235">
        <f>+[4]Resumen!L38</f>
        <v>4130.965592228672</v>
      </c>
      <c r="M38" s="236">
        <f>+[4]Resumen!M38</f>
        <v>4169.1759625576124</v>
      </c>
    </row>
    <row r="39" spans="1:16" x14ac:dyDescent="0.25">
      <c r="A39" s="238" t="s">
        <v>168</v>
      </c>
      <c r="B39" s="239" t="s">
        <v>150</v>
      </c>
      <c r="C39" s="239" t="s">
        <v>161</v>
      </c>
      <c r="D39" s="239"/>
      <c r="E39" s="239" t="s">
        <v>217</v>
      </c>
      <c r="F39" s="239" t="s">
        <v>162</v>
      </c>
      <c r="G39" s="240">
        <f>+[4]Resumen!G39</f>
        <v>9754.7784323548003</v>
      </c>
      <c r="H39" s="240">
        <f>+[4]Resumen!H39</f>
        <v>9754.7784323548003</v>
      </c>
      <c r="I39" s="241">
        <f>+[4]Resumen!I39</f>
        <v>9754.7784323548003</v>
      </c>
      <c r="J39" s="234"/>
      <c r="K39" s="242">
        <f>+[4]Resumen!K39</f>
        <v>9754.7784323548003</v>
      </c>
      <c r="L39" s="240">
        <f>+[4]Resumen!L39</f>
        <v>9754.7784323548003</v>
      </c>
      <c r="M39" s="241">
        <f>+[4]Resumen!M39</f>
        <v>9754.7784323548003</v>
      </c>
    </row>
    <row r="40" spans="1:16" x14ac:dyDescent="0.25">
      <c r="A40" s="129" t="s">
        <v>29</v>
      </c>
      <c r="B40" s="125" t="s">
        <v>29</v>
      </c>
      <c r="C40" s="125" t="s">
        <v>164</v>
      </c>
      <c r="E40" s="164">
        <v>0.05</v>
      </c>
      <c r="F40" s="125" t="s">
        <v>162</v>
      </c>
      <c r="G40" s="138">
        <f>+[4]Resumen!G40</f>
        <v>475.89132462383799</v>
      </c>
      <c r="H40" s="138">
        <f>+[4]Resumen!H40</f>
        <v>566.75232843887227</v>
      </c>
      <c r="I40" s="134">
        <f>+[4]Resumen!I40</f>
        <v>521.3218265313551</v>
      </c>
      <c r="K40" s="243">
        <f>+[4]Resumen!K40</f>
        <v>635.64956880048476</v>
      </c>
      <c r="L40" s="138">
        <f>+[4]Resumen!L40</f>
        <v>626.08003570109543</v>
      </c>
      <c r="M40" s="134">
        <f>+[4]Resumen!M40</f>
        <v>526.66397380014087</v>
      </c>
    </row>
    <row r="41" spans="1:16" x14ac:dyDescent="0.25">
      <c r="A41" s="233" t="s">
        <v>168</v>
      </c>
      <c r="B41" s="234" t="s">
        <v>107</v>
      </c>
      <c r="C41" s="234" t="s">
        <v>164</v>
      </c>
      <c r="D41" s="234"/>
      <c r="E41" s="244">
        <v>0.05</v>
      </c>
      <c r="F41" s="234" t="s">
        <v>162</v>
      </c>
      <c r="G41" s="235">
        <f>+[4]Resumen!G41</f>
        <v>1017.6007495233041</v>
      </c>
      <c r="H41" s="235">
        <f>+[4]Resumen!H41</f>
        <v>948.84221149085329</v>
      </c>
      <c r="I41" s="236">
        <f>+[4]Resumen!I41</f>
        <v>1016.1034738063817</v>
      </c>
      <c r="J41" s="234"/>
      <c r="K41" s="237">
        <f>+[4]Resumen!K41</f>
        <v>938.24782261332564</v>
      </c>
      <c r="L41" s="235">
        <f>+[4]Resumen!L41</f>
        <v>947.80021543013015</v>
      </c>
      <c r="M41" s="236">
        <f>+[4]Resumen!M41</f>
        <v>950.63733975803314</v>
      </c>
    </row>
    <row r="42" spans="1:16" x14ac:dyDescent="0.25">
      <c r="A42" s="233" t="s">
        <v>168</v>
      </c>
      <c r="B42" s="234" t="s">
        <v>32</v>
      </c>
      <c r="C42" s="234" t="s">
        <v>164</v>
      </c>
      <c r="D42" s="234"/>
      <c r="E42" s="244">
        <v>0.05</v>
      </c>
      <c r="F42" s="234" t="s">
        <v>162</v>
      </c>
      <c r="G42" s="235">
        <f>+[4]Resumen!G42</f>
        <v>589.7084339604595</v>
      </c>
      <c r="H42" s="235">
        <f>+[4]Resumen!H42</f>
        <v>770.39283505819083</v>
      </c>
      <c r="I42" s="236">
        <f>+[4]Resumen!I42</f>
        <v>590.86054437044083</v>
      </c>
      <c r="J42" s="234"/>
      <c r="K42" s="237">
        <f>+[4]Resumen!K42</f>
        <v>776.20579574469718</v>
      </c>
      <c r="L42" s="235">
        <f>+[4]Resumen!L42</f>
        <v>787.20552080647212</v>
      </c>
      <c r="M42" s="236">
        <f>+[4]Resumen!M42</f>
        <v>790.47251245678456</v>
      </c>
    </row>
    <row r="43" spans="1:16" x14ac:dyDescent="0.25">
      <c r="A43" s="238" t="s">
        <v>168</v>
      </c>
      <c r="B43" s="239" t="s">
        <v>150</v>
      </c>
      <c r="C43" s="239" t="s">
        <v>164</v>
      </c>
      <c r="D43" s="239"/>
      <c r="E43" s="245">
        <v>0.05</v>
      </c>
      <c r="F43" s="239" t="s">
        <v>162</v>
      </c>
      <c r="G43" s="240">
        <f>+[4]Resumen!G43</f>
        <v>497.00026170076899</v>
      </c>
      <c r="H43" s="240">
        <f>+[4]Resumen!H43</f>
        <v>497.00026170076899</v>
      </c>
      <c r="I43" s="241">
        <f>+[4]Resumen!I43</f>
        <v>497.00026170076899</v>
      </c>
      <c r="J43" s="234"/>
      <c r="K43" s="242">
        <f>+[4]Resumen!K43</f>
        <v>497.00026170076899</v>
      </c>
      <c r="L43" s="240">
        <f>+[4]Resumen!L43</f>
        <v>497.00026170076899</v>
      </c>
      <c r="M43" s="241">
        <f>+[4]Resumen!M43</f>
        <v>497.00026170076899</v>
      </c>
    </row>
    <row r="44" spans="1:16" x14ac:dyDescent="0.25">
      <c r="A44" s="154" t="s">
        <v>177</v>
      </c>
      <c r="B44" s="155"/>
      <c r="C44" s="155" t="s">
        <v>161</v>
      </c>
      <c r="E44" s="125" t="s">
        <v>217</v>
      </c>
      <c r="F44" s="155" t="s">
        <v>162</v>
      </c>
      <c r="G44" s="138">
        <f>+[4]Resumen!G44</f>
        <v>10757.618897346381</v>
      </c>
      <c r="H44" s="138">
        <f>+[4]Resumen!H44</f>
        <v>9346.1099662228225</v>
      </c>
      <c r="I44" s="156">
        <f>+[4]Resumen!I44</f>
        <v>10691.51903322921</v>
      </c>
      <c r="K44" s="158">
        <f>+[4]Resumen!K44</f>
        <v>8437.8184766133745</v>
      </c>
      <c r="L44" s="159">
        <f>+[4]Resumen!L44</f>
        <v>9679.2437830711569</v>
      </c>
      <c r="M44" s="156">
        <f>+[4]Resumen!M44</f>
        <v>9898.7667484711783</v>
      </c>
    </row>
    <row r="45" spans="1:16" ht="15.75" thickBot="1" x14ac:dyDescent="0.3">
      <c r="A45" s="160" t="s">
        <v>177</v>
      </c>
      <c r="B45" s="161"/>
      <c r="C45" s="161" t="s">
        <v>164</v>
      </c>
      <c r="D45" s="147"/>
      <c r="E45" s="246">
        <v>0.05</v>
      </c>
      <c r="F45" s="161" t="s">
        <v>162</v>
      </c>
      <c r="G45" s="162">
        <f>+[4]Resumen!G45</f>
        <v>597.23760582187958</v>
      </c>
      <c r="H45" s="162">
        <f>+[4]Resumen!H45</f>
        <v>745.56550098528942</v>
      </c>
      <c r="I45" s="149">
        <f>+[4]Resumen!I45</f>
        <v>608.49450629773605</v>
      </c>
      <c r="K45" s="163">
        <f>+[4]Resumen!K45</f>
        <v>768.03300164866891</v>
      </c>
      <c r="L45" s="148">
        <f>+[4]Resumen!L45</f>
        <v>760.65800224082909</v>
      </c>
      <c r="M45" s="149">
        <f>+[4]Resumen!M45</f>
        <v>742.96669452780372</v>
      </c>
    </row>
    <row r="46" spans="1:16" ht="15.75" thickBot="1" x14ac:dyDescent="0.3"/>
    <row r="47" spans="1:16" ht="15.75" thickBot="1" x14ac:dyDescent="0.3">
      <c r="A47" s="121" t="s">
        <v>178</v>
      </c>
      <c r="B47" s="123"/>
      <c r="C47" s="123"/>
      <c r="D47" s="123"/>
      <c r="E47" s="123"/>
      <c r="F47" s="123"/>
      <c r="G47" s="123"/>
      <c r="H47" s="123"/>
      <c r="I47" s="124"/>
    </row>
    <row r="48" spans="1:16" ht="15.75" thickBot="1" x14ac:dyDescent="0.3">
      <c r="A48" s="126" t="s">
        <v>31</v>
      </c>
      <c r="B48" s="127" t="s">
        <v>157</v>
      </c>
      <c r="C48" s="127" t="s">
        <v>179</v>
      </c>
      <c r="D48" s="127"/>
      <c r="E48" s="127"/>
      <c r="F48" s="127" t="s">
        <v>158</v>
      </c>
      <c r="G48" s="268" t="str">
        <f>+[4]Resumen!G48</f>
        <v>Chile SEN</v>
      </c>
      <c r="H48" s="268" t="str">
        <f>+[4]Resumen!H48</f>
        <v>Chile SSMM</v>
      </c>
      <c r="I48" s="269" t="str">
        <f>+[4]Resumen!I48</f>
        <v>Nacional</v>
      </c>
      <c r="K48" s="265" t="str">
        <f>+[4]Resumen!K48</f>
        <v>SSMM-10</v>
      </c>
      <c r="L48" s="266" t="str">
        <f>+[4]Resumen!L48</f>
        <v>SSMM-11</v>
      </c>
      <c r="M48" s="267" t="str">
        <f>+[4]Resumen!M48</f>
        <v>SSMM-12</v>
      </c>
    </row>
    <row r="49" spans="1:13" x14ac:dyDescent="0.25">
      <c r="A49" s="129" t="s">
        <v>177</v>
      </c>
      <c r="B49" s="125" t="s">
        <v>164</v>
      </c>
      <c r="C49" s="164">
        <v>0.05</v>
      </c>
      <c r="D49" s="164"/>
      <c r="F49" s="125" t="s">
        <v>162</v>
      </c>
      <c r="G49" s="165">
        <f>+[4]Resumen!G49</f>
        <v>597.23760582187958</v>
      </c>
      <c r="H49" s="165">
        <f>+[4]Resumen!H49</f>
        <v>745.56550098528942</v>
      </c>
      <c r="I49" s="166">
        <f>+[4]Resumen!I49</f>
        <v>608.49450629773605</v>
      </c>
      <c r="K49" s="165">
        <f>+[4]Resumen!K49</f>
        <v>768.03300164866891</v>
      </c>
      <c r="L49" s="165">
        <f>+[4]Resumen!L49</f>
        <v>760.65800224082909</v>
      </c>
      <c r="M49" s="165">
        <f>+[4]Resumen!M49</f>
        <v>742.96669452780372</v>
      </c>
    </row>
    <row r="50" spans="1:13" x14ac:dyDescent="0.25">
      <c r="A50" s="129" t="s">
        <v>177</v>
      </c>
      <c r="B50" s="125" t="s">
        <v>164</v>
      </c>
      <c r="C50" s="164">
        <v>0.1</v>
      </c>
      <c r="D50" s="164"/>
      <c r="F50" s="125" t="s">
        <v>162</v>
      </c>
      <c r="G50" s="165">
        <f>+[4]Resumen!G50</f>
        <v>709.78123579800047</v>
      </c>
      <c r="H50" s="165">
        <f>+[4]Resumen!H50</f>
        <v>886.0600831212887</v>
      </c>
      <c r="I50" s="166">
        <f>+[4]Resumen!I50</f>
        <v>723.15938990806069</v>
      </c>
      <c r="K50" s="165">
        <f>+[4]Resumen!K50</f>
        <v>912.7613662131339</v>
      </c>
      <c r="L50" s="165">
        <f>+[4]Resumen!L50</f>
        <v>903.99661974928313</v>
      </c>
      <c r="M50" s="165">
        <f>+[4]Resumen!M50</f>
        <v>882.97155681113509</v>
      </c>
    </row>
    <row r="51" spans="1:13" x14ac:dyDescent="0.25">
      <c r="A51" s="129" t="s">
        <v>177</v>
      </c>
      <c r="B51" s="125" t="s">
        <v>164</v>
      </c>
      <c r="C51" s="164">
        <v>0.2</v>
      </c>
      <c r="D51" s="164"/>
      <c r="F51" s="125" t="s">
        <v>162</v>
      </c>
      <c r="G51" s="165">
        <f>+[4]Resumen!G51</f>
        <v>805.46423686447133</v>
      </c>
      <c r="H51" s="165">
        <f>+[4]Resumen!H51</f>
        <v>1005.5065880474624</v>
      </c>
      <c r="I51" s="166">
        <f>+[4]Resumen!I51</f>
        <v>820.64585078640039</v>
      </c>
      <c r="K51" s="165">
        <f>+[4]Resumen!K51</f>
        <v>1035.8073730276335</v>
      </c>
      <c r="L51" s="165">
        <f>+[4]Resumen!L51</f>
        <v>1025.8610832896707</v>
      </c>
      <c r="M51" s="165">
        <f>+[4]Resumen!M51</f>
        <v>1002.0017088509212</v>
      </c>
    </row>
    <row r="52" spans="1:13" ht="15.75" thickBot="1" x14ac:dyDescent="0.3">
      <c r="A52" s="146" t="s">
        <v>177</v>
      </c>
      <c r="B52" s="147" t="s">
        <v>164</v>
      </c>
      <c r="C52" s="167">
        <v>0.3</v>
      </c>
      <c r="D52" s="167"/>
      <c r="E52" s="147"/>
      <c r="F52" s="147" t="s">
        <v>162</v>
      </c>
      <c r="G52" s="168">
        <f>+[4]Resumen!G52</f>
        <v>1003.2336788671111</v>
      </c>
      <c r="H52" s="168">
        <f>+[4]Resumen!H52</f>
        <v>1252.3933742594056</v>
      </c>
      <c r="I52" s="169">
        <f>+[4]Resumen!I52</f>
        <v>1022.1429062281264</v>
      </c>
      <c r="K52" s="168">
        <f>+[4]Resumen!K52</f>
        <v>1290.1340542262226</v>
      </c>
      <c r="L52" s="168">
        <f>+[4]Resumen!L52</f>
        <v>1277.745604946663</v>
      </c>
      <c r="M52" s="168">
        <f>+[4]Resumen!M52</f>
        <v>1248.0279255040161</v>
      </c>
    </row>
    <row r="53" spans="1:13" ht="15.75" thickBot="1" x14ac:dyDescent="0.3"/>
    <row r="54" spans="1:13" ht="15.75" thickBot="1" x14ac:dyDescent="0.3">
      <c r="A54" s="121" t="s">
        <v>180</v>
      </c>
      <c r="B54" s="123"/>
      <c r="C54" s="123"/>
      <c r="D54" s="123"/>
      <c r="E54" s="123"/>
      <c r="F54" s="123"/>
      <c r="G54" s="123"/>
      <c r="H54" s="123"/>
      <c r="I54" s="124"/>
      <c r="K54" s="123"/>
      <c r="L54" s="123"/>
      <c r="M54" s="123"/>
    </row>
    <row r="55" spans="1:13" ht="15.75" thickBot="1" x14ac:dyDescent="0.3">
      <c r="A55" s="126" t="s">
        <v>31</v>
      </c>
      <c r="B55" s="127" t="s">
        <v>157</v>
      </c>
      <c r="C55" s="127" t="s">
        <v>179</v>
      </c>
      <c r="D55" s="127"/>
      <c r="E55" s="127"/>
      <c r="F55" s="127" t="s">
        <v>158</v>
      </c>
      <c r="G55" s="268" t="str">
        <f>+[4]Resumen!G55</f>
        <v>Chile SEN</v>
      </c>
      <c r="H55" s="268" t="str">
        <f>+[4]Resumen!H55</f>
        <v>Chile SSMM</v>
      </c>
      <c r="I55" s="269" t="str">
        <f>+[4]Resumen!I55</f>
        <v>Nacional</v>
      </c>
      <c r="K55" s="265" t="str">
        <f>+[4]Resumen!K55</f>
        <v>SSMM-10</v>
      </c>
      <c r="L55" s="266" t="str">
        <f>+[4]Resumen!L55</f>
        <v>SSMM-11</v>
      </c>
      <c r="M55" s="267" t="str">
        <f>+[4]Resumen!M55</f>
        <v>SSMM-12</v>
      </c>
    </row>
    <row r="56" spans="1:13" x14ac:dyDescent="0.25">
      <c r="A56" s="129" t="s">
        <v>177</v>
      </c>
      <c r="B56" s="125" t="s">
        <v>164</v>
      </c>
      <c r="C56" s="164" t="s">
        <v>221</v>
      </c>
      <c r="D56" s="164"/>
      <c r="F56" s="125" t="s">
        <v>162</v>
      </c>
      <c r="G56" s="165">
        <f>+[4]Resumen!G56</f>
        <v>653.1600658935937</v>
      </c>
      <c r="H56" s="165">
        <f>+[4]Resumen!H56</f>
        <v>815.37667254124153</v>
      </c>
      <c r="I56" s="166">
        <f>+[4]Resumen!I56</f>
        <v>665.4710084479392</v>
      </c>
      <c r="K56" s="165">
        <f>+[4]Resumen!K56</f>
        <v>839.94792202504243</v>
      </c>
      <c r="L56" s="165">
        <f>+[4]Resumen!L56</f>
        <v>831.88236310471791</v>
      </c>
      <c r="M56" s="165">
        <f>+[4]Resumen!M56</f>
        <v>812.53452633264817</v>
      </c>
    </row>
    <row r="57" spans="1:13" x14ac:dyDescent="0.25">
      <c r="A57" s="129" t="s">
        <v>177</v>
      </c>
      <c r="B57" s="125" t="s">
        <v>164</v>
      </c>
      <c r="C57" s="164" t="s">
        <v>222</v>
      </c>
      <c r="D57" s="164"/>
      <c r="F57" s="125" t="s">
        <v>162</v>
      </c>
      <c r="G57" s="165">
        <f>+[4]Resumen!G57</f>
        <v>551.721798093649</v>
      </c>
      <c r="H57" s="165">
        <f>+[4]Resumen!H57</f>
        <v>688.74554246149694</v>
      </c>
      <c r="I57" s="166">
        <f>+[4]Resumen!I57</f>
        <v>562.12080396829424</v>
      </c>
      <c r="K57" s="165">
        <f>+[4]Resumen!K57</f>
        <v>709.5007824929944</v>
      </c>
      <c r="L57" s="165">
        <f>+[4]Resumen!L57</f>
        <v>702.68783586242591</v>
      </c>
      <c r="M57" s="165">
        <f>+[4]Resumen!M57</f>
        <v>686.34479247917079</v>
      </c>
    </row>
    <row r="58" spans="1:13" ht="15.75" thickBot="1" x14ac:dyDescent="0.3">
      <c r="A58" s="146" t="s">
        <v>177</v>
      </c>
      <c r="B58" s="147" t="s">
        <v>164</v>
      </c>
      <c r="C58" s="167" t="s">
        <v>223</v>
      </c>
      <c r="D58" s="167"/>
      <c r="E58" s="147"/>
      <c r="F58" s="147" t="s">
        <v>162</v>
      </c>
      <c r="G58" s="168">
        <f>+[4]Resumen!G58</f>
        <v>265.59204374589126</v>
      </c>
      <c r="H58" s="168">
        <f>+[4]Resumen!H58</f>
        <v>331.5535780447301</v>
      </c>
      <c r="I58" s="169">
        <f>+[4]Resumen!I58</f>
        <v>270.59799644291292</v>
      </c>
      <c r="K58" s="168">
        <f>+[4]Resumen!K58</f>
        <v>341.5448936633062</v>
      </c>
      <c r="L58" s="168">
        <f>+[4]Resumen!L58</f>
        <v>338.265225493956</v>
      </c>
      <c r="M58" s="168">
        <f>+[4]Resumen!M58</f>
        <v>330.39788672252377</v>
      </c>
    </row>
    <row r="59" spans="1:13" ht="15.75" thickBot="1" x14ac:dyDescent="0.3">
      <c r="A59" s="170"/>
    </row>
    <row r="60" spans="1:13" ht="15" customHeight="1" thickBot="1" x14ac:dyDescent="0.3">
      <c r="A60" s="121" t="s">
        <v>181</v>
      </c>
      <c r="B60" s="171"/>
      <c r="C60" s="171"/>
      <c r="D60" s="171"/>
      <c r="E60" s="171"/>
      <c r="F60" s="123"/>
      <c r="G60" s="123"/>
      <c r="H60" s="123"/>
      <c r="I60" s="124"/>
      <c r="K60" s="123"/>
      <c r="L60" s="123"/>
      <c r="M60" s="123"/>
    </row>
    <row r="61" spans="1:13" ht="15.75" thickBot="1" x14ac:dyDescent="0.3">
      <c r="A61" s="172" t="s">
        <v>182</v>
      </c>
      <c r="B61" s="173"/>
      <c r="C61" s="173"/>
      <c r="D61" s="173"/>
      <c r="E61" s="173"/>
      <c r="F61" s="127" t="s">
        <v>158</v>
      </c>
      <c r="G61" s="268" t="str">
        <f>+[4]Resumen!G61</f>
        <v>Chile SEN</v>
      </c>
      <c r="H61" s="268" t="str">
        <f>+[4]Resumen!H61</f>
        <v>Chile SSMM</v>
      </c>
      <c r="I61" s="269" t="str">
        <f>+[4]Resumen!I61</f>
        <v>Nacional</v>
      </c>
      <c r="K61" s="265" t="str">
        <f>+[4]Resumen!K61</f>
        <v>SSMM-10</v>
      </c>
      <c r="L61" s="266" t="str">
        <f>+[4]Resumen!L61</f>
        <v>SSMM-11</v>
      </c>
      <c r="M61" s="267" t="str">
        <f>+[4]Resumen!M61</f>
        <v>SSMM-12</v>
      </c>
    </row>
    <row r="62" spans="1:13" x14ac:dyDescent="0.25">
      <c r="A62" s="174">
        <v>0.05</v>
      </c>
      <c r="F62" s="125" t="s">
        <v>162</v>
      </c>
      <c r="G62" s="165">
        <f>+[4]Resumen!G62</f>
        <v>653.1600658935937</v>
      </c>
      <c r="H62" s="165">
        <f>+[4]Resumen!H62</f>
        <v>662.55269587502937</v>
      </c>
      <c r="I62" s="175">
        <f>+[4]Resumen!I62</f>
        <v>540.74346927254703</v>
      </c>
      <c r="K62" s="165">
        <f>+[4]Resumen!K62</f>
        <v>682.51861853966955</v>
      </c>
      <c r="L62" s="165">
        <f>+[4]Resumen!L62</f>
        <v>675.96476682136506</v>
      </c>
      <c r="M62" s="165">
        <f>+[4]Resumen!M62</f>
        <v>660.24324590424987</v>
      </c>
    </row>
    <row r="63" spans="1:13" x14ac:dyDescent="0.25">
      <c r="A63" s="174">
        <v>0.1</v>
      </c>
      <c r="F63" s="125" t="s">
        <v>162</v>
      </c>
      <c r="G63" s="165">
        <f>+[4]Resumen!G63</f>
        <v>800.77902999478715</v>
      </c>
      <c r="H63" s="165">
        <f>+[4]Resumen!H63</f>
        <v>798.17219758304088</v>
      </c>
      <c r="I63" s="175">
        <f>+[4]Resumen!I63</f>
        <v>651.42954799682229</v>
      </c>
      <c r="K63" s="165">
        <f>+[4]Resumen!K63</f>
        <v>822.22499288404265</v>
      </c>
      <c r="L63" s="165">
        <f>+[4]Resumen!L63</f>
        <v>814.32961752567394</v>
      </c>
      <c r="M63" s="165">
        <f>+[4]Resumen!M63</f>
        <v>795.39002075414635</v>
      </c>
    </row>
    <row r="64" spans="1:13" x14ac:dyDescent="0.25">
      <c r="A64" s="174">
        <v>0.2</v>
      </c>
      <c r="F64" s="125" t="s">
        <v>162</v>
      </c>
      <c r="G64" s="165">
        <f>+[4]Resumen!G64</f>
        <v>933.17285926132638</v>
      </c>
      <c r="H64" s="165">
        <f>+[4]Resumen!H64</f>
        <v>946.92596811020849</v>
      </c>
      <c r="I64" s="175">
        <f>+[4]Resumen!I64</f>
        <v>772.83518175701636</v>
      </c>
      <c r="K64" s="165">
        <f>+[4]Resumen!K64</f>
        <v>975.46143520005057</v>
      </c>
      <c r="L64" s="165">
        <f>+[4]Resumen!L64</f>
        <v>966.09461438437188</v>
      </c>
      <c r="M64" s="165">
        <f>+[4]Resumen!M64</f>
        <v>943.62528249984473</v>
      </c>
    </row>
    <row r="65" spans="1:13" ht="15.75" thickBot="1" x14ac:dyDescent="0.3">
      <c r="A65" s="174">
        <v>0.3</v>
      </c>
      <c r="F65" s="125" t="s">
        <v>162</v>
      </c>
      <c r="G65" s="165">
        <f>+[4]Resumen!G65</f>
        <v>1178.2977342561519</v>
      </c>
      <c r="H65" s="165">
        <f>+[4]Resumen!H65</f>
        <v>1307.142229776563</v>
      </c>
      <c r="I65" s="175">
        <f>+[4]Resumen!I65</f>
        <v>1066.8262744422575</v>
      </c>
      <c r="K65" s="165">
        <f>+[4]Resumen!K65</f>
        <v>1346.5327580075841</v>
      </c>
      <c r="L65" s="165">
        <f>+[4]Resumen!L65</f>
        <v>1333.6027429279902</v>
      </c>
      <c r="M65" s="165">
        <f>+[4]Resumen!M65</f>
        <v>1302.5859437586259</v>
      </c>
    </row>
    <row r="66" spans="1:13" ht="15.75" thickBot="1" x14ac:dyDescent="0.3">
      <c r="A66" s="172" t="s">
        <v>183</v>
      </c>
      <c r="B66" s="173"/>
      <c r="C66" s="173"/>
      <c r="D66" s="173"/>
      <c r="E66" s="173"/>
      <c r="F66" s="127" t="s">
        <v>158</v>
      </c>
      <c r="G66" s="268" t="str">
        <f>+[4]Resumen!G66</f>
        <v>Chile SEN</v>
      </c>
      <c r="H66" s="268" t="str">
        <f>+[4]Resumen!H66</f>
        <v>Chile SSMM</v>
      </c>
      <c r="I66" s="269" t="str">
        <f>+[4]Resumen!I66</f>
        <v>Nacional</v>
      </c>
      <c r="K66" s="265" t="str">
        <f>+[4]Resumen!K66</f>
        <v>SSMM-10</v>
      </c>
      <c r="L66" s="266" t="str">
        <f>+[4]Resumen!L66</f>
        <v>SSMM-11</v>
      </c>
      <c r="M66" s="267" t="str">
        <f>+[4]Resumen!M66</f>
        <v>SSMM-12</v>
      </c>
    </row>
    <row r="67" spans="1:13" x14ac:dyDescent="0.25">
      <c r="A67" s="174">
        <v>0.05</v>
      </c>
      <c r="F67" s="125" t="s">
        <v>162</v>
      </c>
      <c r="G67" s="165">
        <f>+[4]Resumen!G67</f>
        <v>551.721798093649</v>
      </c>
      <c r="H67" s="165">
        <f>+[4]Resumen!H67</f>
        <v>575.30226305797578</v>
      </c>
      <c r="I67" s="175">
        <f>+[4]Resumen!I67</f>
        <v>469.53388544508363</v>
      </c>
      <c r="K67" s="165">
        <f>+[4]Resumen!K67</f>
        <v>592.63890747059577</v>
      </c>
      <c r="L67" s="165">
        <f>+[4]Resumen!L67</f>
        <v>586.94812129047557</v>
      </c>
      <c r="M67" s="165">
        <f>+[4]Resumen!M67</f>
        <v>573.29694060908923</v>
      </c>
    </row>
    <row r="68" spans="1:13" x14ac:dyDescent="0.25">
      <c r="A68" s="174">
        <v>0.1</v>
      </c>
      <c r="F68" s="125" t="s">
        <v>162</v>
      </c>
      <c r="G68" s="165">
        <f>+[4]Resumen!G68</f>
        <v>606.37571190097651</v>
      </c>
      <c r="H68" s="165">
        <f>+[4]Resumen!H68</f>
        <v>605.8529028935144</v>
      </c>
      <c r="I68" s="175">
        <f>+[4]Resumen!I68</f>
        <v>494.46784024749712</v>
      </c>
      <c r="K68" s="165">
        <f>+[4]Resumen!K68</f>
        <v>624.11018609624011</v>
      </c>
      <c r="L68" s="165">
        <f>+[4]Resumen!L68</f>
        <v>618.11719849934502</v>
      </c>
      <c r="M68" s="165">
        <f>+[4]Resumen!M68</f>
        <v>603.74109053867062</v>
      </c>
    </row>
    <row r="69" spans="1:13" x14ac:dyDescent="0.25">
      <c r="A69" s="174">
        <v>0.2</v>
      </c>
      <c r="F69" s="125" t="s">
        <v>162</v>
      </c>
      <c r="G69" s="165">
        <f>+[4]Resumen!G69</f>
        <v>642.47930391741875</v>
      </c>
      <c r="H69" s="165">
        <f>+[4]Resumen!H69</f>
        <v>649.02811080178003</v>
      </c>
      <c r="I69" s="175">
        <f>+[4]Resumen!I69</f>
        <v>529.70535698576236</v>
      </c>
      <c r="K69" s="165">
        <f>+[4]Resumen!K69</f>
        <v>668.58647219420004</v>
      </c>
      <c r="L69" s="165">
        <f>+[4]Resumen!L69</f>
        <v>662.16640323109903</v>
      </c>
      <c r="M69" s="165">
        <f>+[4]Resumen!M69</f>
        <v>646.76580327385352</v>
      </c>
    </row>
    <row r="70" spans="1:13" ht="15.75" thickBot="1" x14ac:dyDescent="0.3">
      <c r="A70" s="174">
        <v>0.3</v>
      </c>
      <c r="F70" s="125" t="s">
        <v>162</v>
      </c>
      <c r="G70" s="165">
        <f>+[4]Resumen!G70</f>
        <v>782.04895398125404</v>
      </c>
      <c r="H70" s="165">
        <f>+[4]Resumen!H70</f>
        <v>867.93734068743288</v>
      </c>
      <c r="I70" s="175">
        <f>+[4]Resumen!I70</f>
        <v>708.36848395080176</v>
      </c>
      <c r="K70" s="165">
        <f>+[4]Resumen!K70</f>
        <v>894.09249774861178</v>
      </c>
      <c r="L70" s="165">
        <f>+[4]Resumen!L70</f>
        <v>885.5070181828961</v>
      </c>
      <c r="M70" s="165">
        <f>+[4]Resumen!M70</f>
        <v>864.91198454811229</v>
      </c>
    </row>
    <row r="71" spans="1:13" ht="15.75" thickBot="1" x14ac:dyDescent="0.3">
      <c r="A71" s="172" t="s">
        <v>184</v>
      </c>
      <c r="B71" s="173"/>
      <c r="C71" s="173"/>
      <c r="D71" s="173"/>
      <c r="E71" s="173"/>
      <c r="F71" s="127" t="s">
        <v>158</v>
      </c>
      <c r="G71" s="268" t="str">
        <f>+[4]Resumen!G71</f>
        <v>Chile SEN</v>
      </c>
      <c r="H71" s="268" t="str">
        <f>+[4]Resumen!H71</f>
        <v>Chile SSMM</v>
      </c>
      <c r="I71" s="269" t="str">
        <f>+[4]Resumen!I71</f>
        <v>Nacional</v>
      </c>
      <c r="K71" s="265" t="str">
        <f>+[4]Resumen!K71</f>
        <v>SSMM-10</v>
      </c>
      <c r="L71" s="266" t="str">
        <f>+[4]Resumen!L71</f>
        <v>SSMM-11</v>
      </c>
      <c r="M71" s="267" t="str">
        <f>+[4]Resumen!M71</f>
        <v>SSMM-12</v>
      </c>
    </row>
    <row r="72" spans="1:13" x14ac:dyDescent="0.25">
      <c r="A72" s="174">
        <v>0.05</v>
      </c>
      <c r="F72" s="125" t="s">
        <v>162</v>
      </c>
      <c r="G72" s="165">
        <f>+[4]Resumen!G72</f>
        <v>265.59204374589126</v>
      </c>
      <c r="H72" s="165">
        <f>+[4]Resumen!H72</f>
        <v>304.14690317662973</v>
      </c>
      <c r="I72" s="175">
        <f>+[4]Resumen!I72</f>
        <v>248.22999380452856</v>
      </c>
      <c r="K72" s="165">
        <f>+[4]Resumen!K72</f>
        <v>313.31232290146301</v>
      </c>
      <c r="L72" s="165">
        <f>+[4]Resumen!L72</f>
        <v>310.30375661471868</v>
      </c>
      <c r="M72" s="165">
        <f>+[4]Resumen!M72</f>
        <v>303.08674288896202</v>
      </c>
    </row>
    <row r="73" spans="1:13" x14ac:dyDescent="0.25">
      <c r="A73" s="174">
        <v>0.1</v>
      </c>
      <c r="F73" s="125" t="s">
        <v>162</v>
      </c>
      <c r="G73" s="165">
        <f>+[4]Resumen!G73</f>
        <v>316.83091331525532</v>
      </c>
      <c r="H73" s="165">
        <f>+[4]Resumen!H73</f>
        <v>342.37558200824719</v>
      </c>
      <c r="I73" s="175">
        <f>+[4]Resumen!I73</f>
        <v>279.43039272496998</v>
      </c>
      <c r="K73" s="165">
        <f>+[4]Resumen!K73</f>
        <v>352.6930170367317</v>
      </c>
      <c r="L73" s="165">
        <f>+[4]Resumen!L73</f>
        <v>349.30629955686879</v>
      </c>
      <c r="M73" s="165">
        <f>+[4]Resumen!M73</f>
        <v>341.18216858953002</v>
      </c>
    </row>
    <row r="74" spans="1:13" x14ac:dyDescent="0.25">
      <c r="A74" s="174">
        <v>0.2</v>
      </c>
      <c r="F74" s="125" t="s">
        <v>162</v>
      </c>
      <c r="G74" s="165">
        <f>+[4]Resumen!G74</f>
        <v>343.30267763118445</v>
      </c>
      <c r="H74" s="165">
        <f>+[4]Resumen!H74</f>
        <v>377.44532405494999</v>
      </c>
      <c r="I74" s="175">
        <f>+[4]Resumen!I74</f>
        <v>308.0526202079962</v>
      </c>
      <c r="K74" s="165">
        <f>+[4]Resumen!K74</f>
        <v>388.81958031732682</v>
      </c>
      <c r="L74" s="165">
        <f>+[4]Resumen!L74</f>
        <v>385.08595927703135</v>
      </c>
      <c r="M74" s="165">
        <f>+[4]Resumen!M74</f>
        <v>376.12966856364108</v>
      </c>
    </row>
    <row r="75" spans="1:13" ht="15.75" thickBot="1" x14ac:dyDescent="0.3">
      <c r="A75" s="176">
        <v>0.3</v>
      </c>
      <c r="B75" s="147"/>
      <c r="C75" s="147"/>
      <c r="D75" s="147"/>
      <c r="E75" s="147"/>
      <c r="F75" s="147" t="s">
        <v>162</v>
      </c>
      <c r="G75" s="168">
        <f>+[4]Resumen!G75</f>
        <v>358.51674940598986</v>
      </c>
      <c r="H75" s="168">
        <f>+[4]Resumen!H75</f>
        <v>403.87989989897704</v>
      </c>
      <c r="I75" s="177">
        <f>+[4]Resumen!I75</f>
        <v>329.62724263371746</v>
      </c>
      <c r="K75" s="168">
        <f>+[4]Resumen!K75</f>
        <v>416.05075800187223</v>
      </c>
      <c r="L75" s="168">
        <f>+[4]Resumen!L75</f>
        <v>412.05565090711389</v>
      </c>
      <c r="M75" s="168">
        <f>+[4]Resumen!M75</f>
        <v>402.47210180408251</v>
      </c>
    </row>
    <row r="76" spans="1:13" ht="15.75" thickBot="1" x14ac:dyDescent="0.3"/>
    <row r="77" spans="1:13" ht="15.75" thickBot="1" x14ac:dyDescent="0.3">
      <c r="A77" s="121" t="s">
        <v>185</v>
      </c>
      <c r="B77" s="123"/>
      <c r="C77" s="123"/>
      <c r="D77" s="123"/>
      <c r="E77" s="123"/>
      <c r="F77" s="123"/>
      <c r="G77" s="123"/>
      <c r="H77" s="123"/>
      <c r="I77" s="124"/>
      <c r="K77" s="123"/>
      <c r="L77" s="123"/>
      <c r="M77" s="123"/>
    </row>
    <row r="78" spans="1:13" ht="15.75" thickBot="1" x14ac:dyDescent="0.3">
      <c r="A78" s="126" t="s">
        <v>31</v>
      </c>
      <c r="B78" s="127" t="s">
        <v>157</v>
      </c>
      <c r="C78" s="127" t="s">
        <v>186</v>
      </c>
      <c r="D78" s="127"/>
      <c r="E78" s="127"/>
      <c r="F78" s="127" t="s">
        <v>158</v>
      </c>
      <c r="G78" s="268" t="str">
        <f>+[4]Resumen!G78</f>
        <v>Chile SEN</v>
      </c>
      <c r="H78" s="268" t="str">
        <f>+[4]Resumen!H78</f>
        <v>Chile SSMM</v>
      </c>
      <c r="I78" s="269" t="str">
        <f>+[4]Resumen!I78</f>
        <v>Nacional</v>
      </c>
      <c r="K78" s="265" t="str">
        <f>+[4]Resumen!K78</f>
        <v>SSMM-10</v>
      </c>
      <c r="L78" s="266" t="str">
        <f>+[4]Resumen!L78</f>
        <v>SSMM-11</v>
      </c>
      <c r="M78" s="267" t="str">
        <f>+[4]Resumen!M78</f>
        <v>SSMM-12</v>
      </c>
    </row>
    <row r="79" spans="1:13" x14ac:dyDescent="0.25">
      <c r="A79" s="129" t="s">
        <v>177</v>
      </c>
      <c r="B79" s="125" t="s">
        <v>161</v>
      </c>
      <c r="C79" s="164" t="s">
        <v>187</v>
      </c>
      <c r="D79" s="164"/>
      <c r="F79" s="125" t="s">
        <v>162</v>
      </c>
      <c r="G79" s="165">
        <f>+[4]Resumen!G79</f>
        <v>13340.329094403927</v>
      </c>
      <c r="H79" s="165">
        <f>+[4]Resumen!H79</f>
        <v>11589.942336835906</v>
      </c>
      <c r="I79" s="166">
        <f>+[4]Resumen!I79</f>
        <v>13258.359845555004</v>
      </c>
      <c r="K79" s="165">
        <f>+[4]Resumen!K79</f>
        <v>10463.586448914897</v>
      </c>
      <c r="L79" s="165">
        <f>+[4]Resumen!L79</f>
        <v>12003.055572361278</v>
      </c>
      <c r="M79" s="165">
        <f>+[4]Resumen!M79</f>
        <v>12275.282040891236</v>
      </c>
    </row>
    <row r="80" spans="1:13" x14ac:dyDescent="0.25">
      <c r="A80" s="129" t="s">
        <v>177</v>
      </c>
      <c r="B80" s="125" t="s">
        <v>161</v>
      </c>
      <c r="C80" s="164" t="s">
        <v>188</v>
      </c>
      <c r="D80" s="164"/>
      <c r="F80" s="125" t="s">
        <v>162</v>
      </c>
      <c r="G80" s="165">
        <f>+[4]Resumen!G80</f>
        <v>5390.2401350314212</v>
      </c>
      <c r="H80" s="165">
        <f>+[4]Resumen!H80</f>
        <v>4682.9858472471333</v>
      </c>
      <c r="I80" s="166">
        <f>+[4]Resumen!I80</f>
        <v>5357.1199674660511</v>
      </c>
      <c r="K80" s="165">
        <f>+[4]Resumen!K80</f>
        <v>4227.8749822574828</v>
      </c>
      <c r="L80" s="165">
        <f>+[4]Resumen!L80</f>
        <v>4849.9067325329142</v>
      </c>
      <c r="M80" s="165">
        <f>+[4]Resumen!M80</f>
        <v>4959.9014730002673</v>
      </c>
    </row>
    <row r="81" spans="1:13" ht="15.75" thickBot="1" x14ac:dyDescent="0.3">
      <c r="A81" s="146" t="s">
        <v>177</v>
      </c>
      <c r="B81" s="147" t="s">
        <v>161</v>
      </c>
      <c r="C81" s="167" t="s">
        <v>189</v>
      </c>
      <c r="D81" s="167"/>
      <c r="E81" s="147"/>
      <c r="F81" s="147" t="s">
        <v>162</v>
      </c>
      <c r="G81" s="168">
        <f>+[4]Resumen!G81</f>
        <v>4590.2302161568332</v>
      </c>
      <c r="H81" s="168">
        <f>+[4]Resumen!H81</f>
        <v>3987.9453603866755</v>
      </c>
      <c r="I81" s="169">
        <f>+[4]Resumen!I81</f>
        <v>4562.0256853540786</v>
      </c>
      <c r="K81" s="168">
        <f>+[4]Resumen!K81</f>
        <v>3600.3812460163626</v>
      </c>
      <c r="L81" s="168">
        <f>+[4]Resumen!L81</f>
        <v>4130.092142747415</v>
      </c>
      <c r="M81" s="168">
        <f>+[4]Resumen!M81</f>
        <v>4223.7616581425082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2">
    <tabColor rgb="FFFFC000"/>
  </sheetPr>
  <dimension ref="A1:P81"/>
  <sheetViews>
    <sheetView topLeftCell="A33" zoomScale="70" zoomScaleNormal="70" zoomScaleSheetLayoutView="100" workbookViewId="0">
      <selection activeCell="K44" sqref="K44:M45"/>
    </sheetView>
  </sheetViews>
  <sheetFormatPr baseColWidth="10" defaultColWidth="11.5703125" defaultRowHeight="15" x14ac:dyDescent="0.25"/>
  <cols>
    <col min="1" max="1" width="26.7109375" style="125" customWidth="1"/>
    <col min="2" max="2" width="24.42578125" style="125" bestFit="1" customWidth="1"/>
    <col min="3" max="5" width="15.28515625" style="125" customWidth="1"/>
    <col min="6" max="6" width="11.7109375" style="125" customWidth="1"/>
    <col min="7" max="7" width="15.28515625" style="125" customWidth="1"/>
    <col min="8" max="8" width="16.7109375" style="125" customWidth="1"/>
    <col min="9" max="9" width="13.5703125" style="125" bestFit="1" customWidth="1"/>
    <col min="10" max="10" width="2.28515625" style="125" customWidth="1"/>
    <col min="11" max="11" width="11.5703125" style="125"/>
    <col min="12" max="12" width="17.7109375" style="125" customWidth="1"/>
    <col min="13" max="16384" width="11.5703125" style="125"/>
  </cols>
  <sheetData>
    <row r="1" spans="1:13" ht="15.75" thickBot="1" x14ac:dyDescent="0.3">
      <c r="A1" s="121" t="s">
        <v>218</v>
      </c>
      <c r="B1" s="122"/>
      <c r="C1" s="123"/>
      <c r="D1" s="123"/>
      <c r="E1" s="123"/>
      <c r="F1" s="123"/>
      <c r="G1" s="123"/>
      <c r="H1" s="123"/>
      <c r="I1" s="124"/>
    </row>
    <row r="2" spans="1:13" x14ac:dyDescent="0.25">
      <c r="A2" s="121" t="s">
        <v>153</v>
      </c>
      <c r="B2" s="122"/>
      <c r="C2" s="123"/>
      <c r="D2" s="123"/>
      <c r="E2" s="123"/>
      <c r="F2" s="123"/>
      <c r="G2" s="123"/>
      <c r="H2" s="123"/>
      <c r="I2" s="124"/>
    </row>
    <row r="3" spans="1:13" x14ac:dyDescent="0.25">
      <c r="A3" s="126" t="s">
        <v>154</v>
      </c>
      <c r="B3" s="127" t="s">
        <v>155</v>
      </c>
      <c r="C3" s="127" t="s">
        <v>31</v>
      </c>
      <c r="D3" s="127" t="s">
        <v>156</v>
      </c>
      <c r="E3" s="127" t="s">
        <v>157</v>
      </c>
      <c r="F3" s="127" t="s">
        <v>158</v>
      </c>
      <c r="G3" s="127" t="str">
        <f>+'[4]Datos Generales'!D3</f>
        <v>Chile SEN</v>
      </c>
      <c r="H3" s="127" t="str">
        <f>+'[4]Datos Generales'!E3</f>
        <v>Chile SSMM</v>
      </c>
      <c r="I3" s="128" t="str">
        <f>+'[4]Datos Generales'!I3</f>
        <v>Nacional</v>
      </c>
      <c r="K3" s="127" t="str">
        <f>+'[4]Datos Generales'!F3</f>
        <v>SSMM-10</v>
      </c>
      <c r="L3" s="127" t="str">
        <f>+'[4]Datos Generales'!G3</f>
        <v>SSMM-11</v>
      </c>
      <c r="M3" s="127" t="str">
        <f>+'[4]Datos Generales'!H3</f>
        <v>SSMM-12</v>
      </c>
    </row>
    <row r="4" spans="1:13" x14ac:dyDescent="0.25">
      <c r="A4" s="129" t="s">
        <v>159</v>
      </c>
      <c r="B4" s="125" t="s">
        <v>160</v>
      </c>
      <c r="C4" s="125" t="s">
        <v>29</v>
      </c>
      <c r="D4" s="130" t="s">
        <v>29</v>
      </c>
      <c r="E4" s="125" t="s">
        <v>161</v>
      </c>
      <c r="F4" s="125" t="s">
        <v>213</v>
      </c>
      <c r="G4" s="131">
        <f>+'[4]Resumen ($)'!G4</f>
        <v>633.9821505500197</v>
      </c>
      <c r="H4" s="131">
        <f>+'[4]Resumen ($)'!H4</f>
        <v>760.85038642380516</v>
      </c>
      <c r="I4" s="132">
        <f>+'[4]Resumen ($)'!I4</f>
        <v>697.41626848691226</v>
      </c>
      <c r="K4" s="131">
        <f>+'[4]Resumen ($)'!K4</f>
        <v>863.32817497984331</v>
      </c>
      <c r="L4" s="131">
        <f>+'[4]Resumen ($)'!L4</f>
        <v>844.99903617739471</v>
      </c>
      <c r="M4" s="131">
        <f>+'[4]Resumen ($)'!M4</f>
        <v>703.74305975974642</v>
      </c>
    </row>
    <row r="5" spans="1:13" x14ac:dyDescent="0.25">
      <c r="A5" s="129" t="s">
        <v>163</v>
      </c>
      <c r="B5" s="125" t="s">
        <v>160</v>
      </c>
      <c r="C5" s="125" t="s">
        <v>29</v>
      </c>
      <c r="D5" s="130" t="s">
        <v>29</v>
      </c>
      <c r="E5" s="125" t="s">
        <v>164</v>
      </c>
      <c r="F5" s="125" t="s">
        <v>213</v>
      </c>
      <c r="G5" s="131">
        <f>+'[4]Resumen ($)'!G5</f>
        <v>195.5596912647992</v>
      </c>
      <c r="H5" s="131">
        <f>+'[4]Resumen ($)'!H5</f>
        <v>233.02583306639411</v>
      </c>
      <c r="I5" s="132">
        <f>+'[4]Resumen ($)'!I5</f>
        <v>214.29276216559666</v>
      </c>
      <c r="K5" s="131">
        <f>+'[4]Resumen ($)'!K5</f>
        <v>261.5723134986568</v>
      </c>
      <c r="L5" s="131">
        <f>+'[4]Resumen ($)'!L5</f>
        <v>257.51781893779815</v>
      </c>
      <c r="M5" s="131">
        <f>+'[4]Resumen ($)'!M5</f>
        <v>216.47069115148904</v>
      </c>
    </row>
    <row r="6" spans="1:13" x14ac:dyDescent="0.25">
      <c r="A6" s="129" t="s">
        <v>165</v>
      </c>
      <c r="B6" s="125" t="s">
        <v>160</v>
      </c>
      <c r="C6" s="125" t="s">
        <v>29</v>
      </c>
      <c r="D6" s="130" t="s">
        <v>29</v>
      </c>
      <c r="E6" s="125" t="s">
        <v>161</v>
      </c>
      <c r="F6" s="125" t="s">
        <v>213</v>
      </c>
      <c r="G6" s="131">
        <f>+'[4]Resumen ($)'!G6</f>
        <v>2292.5772667574502</v>
      </c>
      <c r="H6" s="131">
        <f>+'[4]Resumen ($)'!H6</f>
        <v>2730.2945795194805</v>
      </c>
      <c r="I6" s="132">
        <f>+'[4]Resumen ($)'!I6</f>
        <v>2511.4359231384656</v>
      </c>
      <c r="K6" s="131">
        <f>+'[4]Resumen ($)'!K6</f>
        <v>3062.2028090300896</v>
      </c>
      <c r="L6" s="131">
        <f>+'[4]Resumen ($)'!L6</f>
        <v>3016.1021702876533</v>
      </c>
      <c r="M6" s="131">
        <f>+'[4]Resumen ($)'!M6</f>
        <v>2537.1713899359929</v>
      </c>
    </row>
    <row r="7" spans="1:13" x14ac:dyDescent="0.25">
      <c r="A7" s="129" t="s">
        <v>166</v>
      </c>
      <c r="B7" s="125" t="s">
        <v>160</v>
      </c>
      <c r="C7" s="125" t="s">
        <v>29</v>
      </c>
      <c r="D7" s="130" t="s">
        <v>29</v>
      </c>
      <c r="E7" s="125" t="s">
        <v>164</v>
      </c>
      <c r="F7" s="125" t="s">
        <v>213</v>
      </c>
      <c r="G7" s="131">
        <f>+'[4]Resumen ($)'!G7</f>
        <v>399.30775216796422</v>
      </c>
      <c r="H7" s="131">
        <f>+'[4]Resumen ($)'!H7</f>
        <v>475.54680364002962</v>
      </c>
      <c r="I7" s="132">
        <f>+'[4]Resumen ($)'!I7</f>
        <v>437.42727790399692</v>
      </c>
      <c r="K7" s="131">
        <f>+'[4]Resumen ($)'!K7</f>
        <v>533.35664541665233</v>
      </c>
      <c r="L7" s="131">
        <f>+'[4]Resumen ($)'!L7</f>
        <v>525.32710473478653</v>
      </c>
      <c r="M7" s="131">
        <f>+'[4]Resumen ($)'!M7</f>
        <v>441.90973158044335</v>
      </c>
    </row>
    <row r="8" spans="1:13" x14ac:dyDescent="0.25">
      <c r="A8" s="133" t="s">
        <v>167</v>
      </c>
      <c r="B8" s="125" t="s">
        <v>160</v>
      </c>
      <c r="C8" s="125" t="s">
        <v>29</v>
      </c>
      <c r="D8" s="130" t="s">
        <v>29</v>
      </c>
      <c r="E8" s="125" t="s">
        <v>161</v>
      </c>
      <c r="F8" s="125" t="s">
        <v>213</v>
      </c>
      <c r="G8" s="131">
        <f>+'[4]Resumen ($)'!G8</f>
        <v>12115.043510807109</v>
      </c>
      <c r="H8" s="131">
        <f>+'[4]Resumen ($)'!H8</f>
        <v>13147.826505378134</v>
      </c>
      <c r="I8" s="132">
        <f>+'[4]Resumen ($)'!I8</f>
        <v>11948.506851999644</v>
      </c>
      <c r="K8" s="131">
        <f>+'[4]Resumen ($)'!K8</f>
        <v>9947.7858650714988</v>
      </c>
      <c r="L8" s="131">
        <f>+'[4]Resumen ($)'!L8</f>
        <v>12313.905784551009</v>
      </c>
      <c r="M8" s="131">
        <f>+'[4]Resumen ($)'!M8</f>
        <v>15210.753031210199</v>
      </c>
    </row>
    <row r="9" spans="1:13" x14ac:dyDescent="0.25">
      <c r="A9" s="129" t="s">
        <v>165</v>
      </c>
      <c r="B9" s="125" t="s">
        <v>160</v>
      </c>
      <c r="C9" s="130" t="s">
        <v>168</v>
      </c>
      <c r="D9" s="130" t="s">
        <v>107</v>
      </c>
      <c r="E9" s="125" t="s">
        <v>161</v>
      </c>
      <c r="F9" s="125" t="s">
        <v>213</v>
      </c>
      <c r="G9" s="131">
        <f>+'[4]Resumen ($)'!G9</f>
        <v>506.91037730067632</v>
      </c>
      <c r="H9" s="131">
        <f>+'[4]Resumen ($)'!H9</f>
        <v>510.89582944913599</v>
      </c>
      <c r="I9" s="132">
        <f>+'[4]Resumen ($)'!I9</f>
        <v>508.90310337490615</v>
      </c>
      <c r="K9" s="131">
        <f>+'[4]Resumen ($)'!K9</f>
        <v>634.19610917651175</v>
      </c>
      <c r="L9" s="131">
        <f>+'[4]Resumen ($)'!L9</f>
        <v>642.85842279102633</v>
      </c>
      <c r="M9" s="131">
        <f>+'[4]Resumen ($)'!M9</f>
        <v>445.23017076712057</v>
      </c>
    </row>
    <row r="10" spans="1:13" x14ac:dyDescent="0.25">
      <c r="A10" s="129" t="s">
        <v>166</v>
      </c>
      <c r="B10" s="125" t="s">
        <v>160</v>
      </c>
      <c r="C10" s="130" t="s">
        <v>168</v>
      </c>
      <c r="D10" s="130" t="s">
        <v>107</v>
      </c>
      <c r="E10" s="125" t="s">
        <v>164</v>
      </c>
      <c r="F10" s="125" t="s">
        <v>213</v>
      </c>
      <c r="G10" s="131">
        <f>+'[4]Resumen ($)'!G10</f>
        <v>282.04937177370664</v>
      </c>
      <c r="H10" s="131">
        <f>+'[4]Resumen ($)'!H10</f>
        <v>284.26691224051081</v>
      </c>
      <c r="I10" s="132">
        <f>+'[4]Resumen ($)'!I10</f>
        <v>283.15814200710878</v>
      </c>
      <c r="K10" s="131">
        <f>+'[4]Resumen ($)'!K10</f>
        <v>352.87226733664568</v>
      </c>
      <c r="L10" s="131">
        <f>+'[4]Resumen ($)'!L10</f>
        <v>357.6920544676388</v>
      </c>
      <c r="M10" s="131">
        <f>+'[4]Resumen ($)'!M10</f>
        <v>247.72996486730034</v>
      </c>
    </row>
    <row r="11" spans="1:13" x14ac:dyDescent="0.25">
      <c r="A11" s="129" t="s">
        <v>215</v>
      </c>
      <c r="B11" s="125" t="s">
        <v>160</v>
      </c>
      <c r="C11" s="125" t="s">
        <v>168</v>
      </c>
      <c r="D11" s="125" t="s">
        <v>169</v>
      </c>
      <c r="E11" s="125" t="s">
        <v>164</v>
      </c>
      <c r="F11" s="125" t="s">
        <v>213</v>
      </c>
      <c r="G11" s="131">
        <f>+'[4]Resumen ($)'!G11</f>
        <v>759.83528332355411</v>
      </c>
      <c r="H11" s="131">
        <f>+'[4]Resumen ($)'!H11</f>
        <v>1153.8214737106134</v>
      </c>
      <c r="I11" s="134">
        <f>+'[4]Resumen ($)'!I11</f>
        <v>761.83225803881942</v>
      </c>
      <c r="K11" s="131">
        <f>+'[4]Resumen ($)'!K11</f>
        <v>1175.5050340927964</v>
      </c>
      <c r="L11" s="131">
        <f>+'[4]Resumen ($)'!L11</f>
        <v>1220.4032935006201</v>
      </c>
      <c r="M11" s="131">
        <f>+'[4]Resumen ($)'!M11</f>
        <v>1128.2518572147758</v>
      </c>
    </row>
    <row r="12" spans="1:13" x14ac:dyDescent="0.25">
      <c r="A12" s="135" t="s">
        <v>215</v>
      </c>
      <c r="B12" s="130" t="s">
        <v>160</v>
      </c>
      <c r="C12" s="130" t="s">
        <v>168</v>
      </c>
      <c r="D12" s="130" t="s">
        <v>107</v>
      </c>
      <c r="E12" s="130" t="s">
        <v>164</v>
      </c>
      <c r="F12" s="130" t="s">
        <v>213</v>
      </c>
      <c r="G12" s="136">
        <f>+'[4]Resumen ($)'!G12</f>
        <v>783.02306703731631</v>
      </c>
      <c r="H12" s="136">
        <f>+'[4]Resumen ($)'!H12</f>
        <v>796.14826122744205</v>
      </c>
      <c r="I12" s="137">
        <f>+'[4]Resumen ($)'!I12</f>
        <v>783.0895939399594</v>
      </c>
      <c r="K12" s="131">
        <f>+'[4]Resumen ($)'!K12</f>
        <v>787.25879132247439</v>
      </c>
      <c r="L12" s="131">
        <f>+'[4]Resumen ($)'!L12</f>
        <v>795.27395004914081</v>
      </c>
      <c r="M12" s="131">
        <f>+'[4]Resumen ($)'!M12</f>
        <v>797.65450560747422</v>
      </c>
    </row>
    <row r="13" spans="1:13" x14ac:dyDescent="0.25">
      <c r="A13" s="135" t="s">
        <v>215</v>
      </c>
      <c r="B13" s="130" t="s">
        <v>160</v>
      </c>
      <c r="C13" s="130" t="s">
        <v>168</v>
      </c>
      <c r="D13" s="130" t="s">
        <v>32</v>
      </c>
      <c r="E13" s="130" t="s">
        <v>164</v>
      </c>
      <c r="F13" s="130" t="s">
        <v>213</v>
      </c>
      <c r="G13" s="136">
        <f>+'[4]Resumen ($)'!G13</f>
        <v>646.41613607171485</v>
      </c>
      <c r="H13" s="136">
        <f>+'[4]Resumen ($)'!H13</f>
        <v>646.41613607171485</v>
      </c>
      <c r="I13" s="137">
        <f>+'[4]Resumen ($)'!I13</f>
        <v>646.41613607171473</v>
      </c>
      <c r="K13" s="131">
        <f>+'[4]Resumen ($)'!K13</f>
        <v>651.29363676371486</v>
      </c>
      <c r="L13" s="131">
        <f>+'[4]Resumen ($)'!L13</f>
        <v>660.52321347927023</v>
      </c>
      <c r="M13" s="131">
        <f>+'[4]Resumen ($)'!M13</f>
        <v>663.26445927371492</v>
      </c>
    </row>
    <row r="14" spans="1:13" x14ac:dyDescent="0.25">
      <c r="A14" s="133" t="s">
        <v>170</v>
      </c>
      <c r="B14" s="125" t="s">
        <v>160</v>
      </c>
      <c r="C14" s="125" t="s">
        <v>168</v>
      </c>
      <c r="D14" s="125" t="s">
        <v>169</v>
      </c>
      <c r="E14" s="125" t="s">
        <v>161</v>
      </c>
      <c r="F14" s="125" t="s">
        <v>213</v>
      </c>
      <c r="G14" s="131">
        <f>+'[4]Resumen ($)'!G14</f>
        <v>3548.1177951766053</v>
      </c>
      <c r="H14" s="131">
        <f>+'[4]Resumen ($)'!H14</f>
        <v>3489.7137763278556</v>
      </c>
      <c r="I14" s="132">
        <f>+'[4]Resumen ($)'!I14</f>
        <v>3547.8217661487952</v>
      </c>
      <c r="K14" s="131">
        <f>+'[4]Resumen ($)'!K14</f>
        <v>3508.9317552700363</v>
      </c>
      <c r="L14" s="131">
        <f>+'[4]Resumen ($)'!L14</f>
        <v>3466.1833480992341</v>
      </c>
      <c r="M14" s="131">
        <f>+'[4]Resumen ($)'!M14</f>
        <v>3498.2446534773367</v>
      </c>
    </row>
    <row r="15" spans="1:13" x14ac:dyDescent="0.25">
      <c r="A15" s="129" t="s">
        <v>171</v>
      </c>
      <c r="B15" s="125" t="s">
        <v>172</v>
      </c>
      <c r="C15" s="125" t="s">
        <v>168</v>
      </c>
      <c r="D15" s="125" t="s">
        <v>169</v>
      </c>
      <c r="E15" s="125" t="s">
        <v>161</v>
      </c>
      <c r="F15" s="125" t="s">
        <v>213</v>
      </c>
      <c r="G15" s="131">
        <f>+'[4]Resumen ($)'!G15</f>
        <v>10134.001370314601</v>
      </c>
      <c r="H15" s="138">
        <f>+'[4]Resumen ($)'!H15</f>
        <v>10134.001370314601</v>
      </c>
      <c r="I15" s="134">
        <f>+'[4]Resumen ($)'!I15</f>
        <v>10134.001370314601</v>
      </c>
      <c r="K15" s="138">
        <f>+'[4]Resumen ($)'!K15</f>
        <v>10134.001370314601</v>
      </c>
      <c r="L15" s="138">
        <f>+'[4]Resumen ($)'!L15</f>
        <v>10134.001370314601</v>
      </c>
      <c r="M15" s="138">
        <f>+'[4]Resumen ($)'!M15</f>
        <v>10134.001370314601</v>
      </c>
    </row>
    <row r="16" spans="1:13" x14ac:dyDescent="0.25">
      <c r="A16" s="139" t="s">
        <v>171</v>
      </c>
      <c r="B16" s="130" t="s">
        <v>172</v>
      </c>
      <c r="C16" s="130" t="s">
        <v>168</v>
      </c>
      <c r="D16" s="130" t="s">
        <v>32</v>
      </c>
      <c r="E16" s="130" t="s">
        <v>161</v>
      </c>
      <c r="F16" s="130" t="s">
        <v>213</v>
      </c>
      <c r="G16" s="131">
        <f>+'[4]Resumen ($)'!G16</f>
        <v>14081.35002737614</v>
      </c>
      <c r="H16" s="138">
        <f>+'[4]Resumen ($)'!H16</f>
        <v>14081.35002737614</v>
      </c>
      <c r="I16" s="134">
        <f>+'[4]Resumen ($)'!I16</f>
        <v>14081.35002737614</v>
      </c>
      <c r="K16" s="138">
        <f>+'[4]Resumen ($)'!K16</f>
        <v>14081.35002737614</v>
      </c>
      <c r="L16" s="138">
        <f>+'[4]Resumen ($)'!L16</f>
        <v>14081.35002737614</v>
      </c>
      <c r="M16" s="138">
        <f>+'[4]Resumen ($)'!M16</f>
        <v>14081.35002737614</v>
      </c>
    </row>
    <row r="17" spans="1:13" x14ac:dyDescent="0.25">
      <c r="A17" s="139" t="s">
        <v>171</v>
      </c>
      <c r="B17" s="130" t="s">
        <v>172</v>
      </c>
      <c r="C17" s="130" t="s">
        <v>168</v>
      </c>
      <c r="D17" s="130" t="s">
        <v>150</v>
      </c>
      <c r="E17" s="130" t="s">
        <v>161</v>
      </c>
      <c r="F17" s="130" t="s">
        <v>213</v>
      </c>
      <c r="G17" s="131">
        <f>+'[4]Resumen ($)'!G17</f>
        <v>8184.9751133812124</v>
      </c>
      <c r="H17" s="138">
        <f>+'[4]Resumen ($)'!H17</f>
        <v>8184.9751133812124</v>
      </c>
      <c r="I17" s="134">
        <f>+'[4]Resumen ($)'!I17</f>
        <v>8184.9751133812124</v>
      </c>
      <c r="K17" s="138">
        <f>+'[4]Resumen ($)'!K17</f>
        <v>8184.9751133812124</v>
      </c>
      <c r="L17" s="138">
        <f>+'[4]Resumen ($)'!L17</f>
        <v>8184.9751133812124</v>
      </c>
      <c r="M17" s="138">
        <f>+'[4]Resumen ($)'!M17</f>
        <v>8184.9751133812124</v>
      </c>
    </row>
    <row r="18" spans="1:13" x14ac:dyDescent="0.25">
      <c r="A18" s="139" t="s">
        <v>171</v>
      </c>
      <c r="B18" s="130" t="s">
        <v>172</v>
      </c>
      <c r="C18" s="130" t="s">
        <v>168</v>
      </c>
      <c r="D18" s="130" t="s">
        <v>137</v>
      </c>
      <c r="E18" s="130" t="s">
        <v>161</v>
      </c>
      <c r="F18" s="130" t="s">
        <v>213</v>
      </c>
      <c r="G18" s="131">
        <f>+'[4]Resumen ($)'!G18</f>
        <v>11541.602175686154</v>
      </c>
      <c r="H18" s="138">
        <f>+'[4]Resumen ($)'!H18</f>
        <v>11541.602175686154</v>
      </c>
      <c r="I18" s="134">
        <f>+'[4]Resumen ($)'!I18</f>
        <v>11541.602175686154</v>
      </c>
      <c r="K18" s="138">
        <f>+'[4]Resumen ($)'!K18</f>
        <v>11541.602175686154</v>
      </c>
      <c r="L18" s="138">
        <f>+'[4]Resumen ($)'!L18</f>
        <v>11541.602175686154</v>
      </c>
      <c r="M18" s="138">
        <f>+'[4]Resumen ($)'!M18</f>
        <v>11541.602175686154</v>
      </c>
    </row>
    <row r="19" spans="1:13" x14ac:dyDescent="0.25">
      <c r="A19" s="129" t="s">
        <v>173</v>
      </c>
      <c r="B19" s="125" t="s">
        <v>172</v>
      </c>
      <c r="C19" s="125" t="s">
        <v>168</v>
      </c>
      <c r="D19" s="125" t="s">
        <v>169</v>
      </c>
      <c r="E19" s="125" t="s">
        <v>164</v>
      </c>
      <c r="F19" s="125" t="s">
        <v>213</v>
      </c>
      <c r="G19" s="131">
        <f>+'[4]Resumen ($)'!G19</f>
        <v>474.0721173193964</v>
      </c>
      <c r="H19" s="138">
        <f>+'[4]Resumen ($)'!H19</f>
        <v>474.0721173193964</v>
      </c>
      <c r="I19" s="134">
        <f>+'[4]Resumen ($)'!I19</f>
        <v>474.0721173193964</v>
      </c>
      <c r="K19" s="138">
        <f>+'[4]Resumen ($)'!K19</f>
        <v>474.0721173193964</v>
      </c>
      <c r="L19" s="138">
        <f>+'[4]Resumen ($)'!L19</f>
        <v>474.0721173193964</v>
      </c>
      <c r="M19" s="138">
        <f>+'[4]Resumen ($)'!M19</f>
        <v>474.0721173193964</v>
      </c>
    </row>
    <row r="20" spans="1:13" x14ac:dyDescent="0.25">
      <c r="A20" s="135" t="s">
        <v>173</v>
      </c>
      <c r="B20" s="130" t="s">
        <v>172</v>
      </c>
      <c r="C20" s="130" t="s">
        <v>168</v>
      </c>
      <c r="D20" s="130" t="s">
        <v>32</v>
      </c>
      <c r="E20" s="130" t="s">
        <v>164</v>
      </c>
      <c r="F20" s="130" t="s">
        <v>213</v>
      </c>
      <c r="G20" s="131">
        <f>+'[4]Resumen ($)'!G20</f>
        <v>456.75947694616065</v>
      </c>
      <c r="H20" s="138">
        <f>+'[4]Resumen ($)'!H20</f>
        <v>456.75947694616065</v>
      </c>
      <c r="I20" s="134">
        <f>+'[4]Resumen ($)'!I20</f>
        <v>456.75947694616065</v>
      </c>
      <c r="K20" s="138">
        <f>+'[4]Resumen ($)'!K20</f>
        <v>456.75947694616065</v>
      </c>
      <c r="L20" s="138">
        <f>+'[4]Resumen ($)'!L20</f>
        <v>456.75947694616065</v>
      </c>
      <c r="M20" s="138">
        <f>+'[4]Resumen ($)'!M20</f>
        <v>456.75947694616065</v>
      </c>
    </row>
    <row r="21" spans="1:13" x14ac:dyDescent="0.25">
      <c r="A21" s="135" t="s">
        <v>173</v>
      </c>
      <c r="B21" s="130" t="s">
        <v>172</v>
      </c>
      <c r="C21" s="130" t="s">
        <v>168</v>
      </c>
      <c r="D21" s="130" t="s">
        <v>150</v>
      </c>
      <c r="E21" s="130" t="s">
        <v>164</v>
      </c>
      <c r="F21" s="130" t="s">
        <v>213</v>
      </c>
      <c r="G21" s="131">
        <f>+'[4]Resumen ($)'!G21</f>
        <v>417.01969978858301</v>
      </c>
      <c r="H21" s="138">
        <f>+'[4]Resumen ($)'!H21</f>
        <v>417.01969978858301</v>
      </c>
      <c r="I21" s="134">
        <f>+'[4]Resumen ($)'!I21</f>
        <v>417.01969978858301</v>
      </c>
      <c r="K21" s="138">
        <f>+'[4]Resumen ($)'!K21</f>
        <v>417.01969978858301</v>
      </c>
      <c r="L21" s="138">
        <f>+'[4]Resumen ($)'!L21</f>
        <v>417.01969978858301</v>
      </c>
      <c r="M21" s="138">
        <f>+'[4]Resumen ($)'!M21</f>
        <v>417.01969978858301</v>
      </c>
    </row>
    <row r="22" spans="1:13" ht="15.75" thickBot="1" x14ac:dyDescent="0.3">
      <c r="A22" s="140" t="s">
        <v>173</v>
      </c>
      <c r="B22" s="141" t="s">
        <v>172</v>
      </c>
      <c r="C22" s="141" t="s">
        <v>168</v>
      </c>
      <c r="D22" s="141" t="s">
        <v>137</v>
      </c>
      <c r="E22" s="141" t="s">
        <v>164</v>
      </c>
      <c r="F22" s="141" t="s">
        <v>213</v>
      </c>
      <c r="G22" s="142">
        <f>+'[4]Resumen ($)'!G22</f>
        <v>1041.65853448998</v>
      </c>
      <c r="H22" s="143">
        <f>+'[4]Resumen ($)'!H22</f>
        <v>1041.65853448998</v>
      </c>
      <c r="I22" s="144">
        <f>+'[4]Resumen ($)'!I22</f>
        <v>1041.65853448998</v>
      </c>
      <c r="K22" s="138">
        <f>+'[4]Resumen ($)'!K22</f>
        <v>1041.65853448998</v>
      </c>
      <c r="L22" s="138">
        <f>+'[4]Resumen ($)'!L22</f>
        <v>1041.65853448998</v>
      </c>
      <c r="M22" s="138">
        <f>+'[4]Resumen ($)'!M22</f>
        <v>1041.65853448998</v>
      </c>
    </row>
    <row r="23" spans="1:13" ht="15.75" thickTop="1" x14ac:dyDescent="0.25">
      <c r="A23" s="129" t="s">
        <v>174</v>
      </c>
      <c r="B23" s="125" t="s">
        <v>160</v>
      </c>
      <c r="F23" s="125" t="s">
        <v>175</v>
      </c>
      <c r="G23" s="138">
        <f>+'[4]Resumen ($)'!G23</f>
        <v>30143000</v>
      </c>
      <c r="H23" s="138">
        <f>+'[4]Resumen ($)'!H23</f>
        <v>629388</v>
      </c>
      <c r="I23" s="134">
        <f>+'[4]Resumen ($)'!I23</f>
        <v>30772388</v>
      </c>
      <c r="K23" s="138">
        <f>+'[4]Resumen ($)'!K23</f>
        <v>13236.251348369082</v>
      </c>
      <c r="L23" s="138">
        <f>+'[4]Resumen ($)'!L23</f>
        <v>202068.64364760992</v>
      </c>
      <c r="M23" s="138">
        <f>+'[4]Resumen ($)'!M23</f>
        <v>414083.10500402132</v>
      </c>
    </row>
    <row r="24" spans="1:13" x14ac:dyDescent="0.25">
      <c r="A24" s="135" t="s">
        <v>174</v>
      </c>
      <c r="B24" s="130" t="s">
        <v>160</v>
      </c>
      <c r="C24" s="130" t="s">
        <v>29</v>
      </c>
      <c r="D24" s="130" t="s">
        <v>29</v>
      </c>
      <c r="E24" s="130"/>
      <c r="F24" s="130" t="s">
        <v>175</v>
      </c>
      <c r="G24" s="145">
        <f>+'[4]Resumen ($)'!G24</f>
        <v>17603637.087146156</v>
      </c>
      <c r="H24" s="145">
        <f>+'[4]Resumen ($)'!H24</f>
        <v>283629.14026719285</v>
      </c>
      <c r="I24" s="137">
        <f>+'[4]Resumen ($)'!I24</f>
        <v>17887885.207419869</v>
      </c>
      <c r="K24" s="145">
        <f>+'[4]Resumen ($)'!K24</f>
        <v>7340.8842015569335</v>
      </c>
      <c r="L24" s="145">
        <f>+'[4]Resumen ($)'!L24</f>
        <v>106322.60749681377</v>
      </c>
      <c r="M24" s="145">
        <f>+'[4]Resumen ($)'!M24</f>
        <v>169965.64856882265</v>
      </c>
    </row>
    <row r="25" spans="1:13" x14ac:dyDescent="0.25">
      <c r="A25" s="135" t="s">
        <v>174</v>
      </c>
      <c r="B25" s="130" t="s">
        <v>160</v>
      </c>
      <c r="C25" s="130" t="s">
        <v>168</v>
      </c>
      <c r="D25" s="130" t="s">
        <v>107</v>
      </c>
      <c r="E25" s="130"/>
      <c r="F25" s="130" t="s">
        <v>175</v>
      </c>
      <c r="G25" s="145">
        <f>+'[4]Resumen ($)'!G25</f>
        <v>6988786.8861864833</v>
      </c>
      <c r="H25" s="145">
        <f>+'[4]Resumen ($)'!H25</f>
        <v>170893.76412685768</v>
      </c>
      <c r="I25" s="137">
        <f>+'[4]Resumen ($)'!I25</f>
        <v>7159496.5302044004</v>
      </c>
      <c r="K25" s="145">
        <f>+'[4]Resumen ($)'!K25</f>
        <v>3101.08055297282</v>
      </c>
      <c r="L25" s="145">
        <f>+'[4]Resumen ($)'!L25</f>
        <v>53817.472351963872</v>
      </c>
      <c r="M25" s="145">
        <f>+'[4]Resumen ($)'!M25</f>
        <v>113975.21122192098</v>
      </c>
    </row>
    <row r="26" spans="1:13" x14ac:dyDescent="0.25">
      <c r="A26" s="135" t="s">
        <v>174</v>
      </c>
      <c r="B26" s="130" t="s">
        <v>160</v>
      </c>
      <c r="C26" s="130" t="s">
        <v>168</v>
      </c>
      <c r="D26" s="130" t="s">
        <v>32</v>
      </c>
      <c r="E26" s="130"/>
      <c r="F26" s="130" t="s">
        <v>175</v>
      </c>
      <c r="G26" s="145">
        <f>+'[4]Resumen ($)'!G26</f>
        <v>3419325.0954608694</v>
      </c>
      <c r="H26" s="145">
        <f>+'[4]Resumen ($)'!H26</f>
        <v>109656.2937233585</v>
      </c>
      <c r="I26" s="137">
        <f>+'[4]Resumen ($)'!I26</f>
        <v>3528699.239787044</v>
      </c>
      <c r="K26" s="145">
        <f>+'[4]Resumen ($)'!K26</f>
        <v>195.42715728998664</v>
      </c>
      <c r="L26" s="145">
        <f>+'[4]Resumen ($)'!L26</f>
        <v>22475.49213065764</v>
      </c>
      <c r="M26" s="145">
        <f>+'[4]Resumen ($)'!M26</f>
        <v>86985.374435410733</v>
      </c>
    </row>
    <row r="27" spans="1:13" x14ac:dyDescent="0.25">
      <c r="A27" s="135" t="s">
        <v>174</v>
      </c>
      <c r="B27" s="130" t="s">
        <v>160</v>
      </c>
      <c r="C27" s="130" t="s">
        <v>168</v>
      </c>
      <c r="D27" s="130" t="s">
        <v>137</v>
      </c>
      <c r="E27" s="130"/>
      <c r="F27" s="130" t="s">
        <v>175</v>
      </c>
      <c r="G27" s="145">
        <f>+'[4]Resumen ($)'!G27</f>
        <v>2131250.9312064862</v>
      </c>
      <c r="H27" s="145">
        <f>+'[4]Resumen ($)'!H27</f>
        <v>65208.801882590924</v>
      </c>
      <c r="I27" s="137">
        <f>+'[4]Resumen ($)'!I27</f>
        <v>2196307.0225886893</v>
      </c>
      <c r="K27" s="145">
        <f>+'[4]Resumen ($)'!K27</f>
        <v>2598.8594365493427</v>
      </c>
      <c r="L27" s="145">
        <f>+'[4]Resumen ($)'!L27</f>
        <v>19453.071668174642</v>
      </c>
      <c r="M27" s="145">
        <f>+'[4]Resumen ($)'!M27</f>
        <v>43156.870777866949</v>
      </c>
    </row>
    <row r="28" spans="1:13" x14ac:dyDescent="0.25">
      <c r="A28" s="129" t="s">
        <v>174</v>
      </c>
      <c r="B28" s="125" t="s">
        <v>172</v>
      </c>
      <c r="F28" s="125" t="s">
        <v>175</v>
      </c>
      <c r="G28" s="138">
        <f>+'[4]Resumen ($)'!G28</f>
        <v>47140000</v>
      </c>
      <c r="H28" s="138">
        <f>+'[4]Resumen ($)'!H28</f>
        <v>0</v>
      </c>
      <c r="I28" s="134">
        <f>+'[4]Resumen ($)'!I28</f>
        <v>47140000</v>
      </c>
      <c r="K28" s="138">
        <f>+'[4]Resumen ($)'!K28</f>
        <v>0</v>
      </c>
      <c r="L28" s="138">
        <f>+'[4]Resumen ($)'!L28</f>
        <v>0</v>
      </c>
      <c r="M28" s="138">
        <f>+'[4]Resumen ($)'!M28</f>
        <v>0</v>
      </c>
    </row>
    <row r="29" spans="1:13" x14ac:dyDescent="0.25">
      <c r="A29" s="135" t="s">
        <v>174</v>
      </c>
      <c r="B29" s="130" t="s">
        <v>172</v>
      </c>
      <c r="C29" s="130" t="s">
        <v>168</v>
      </c>
      <c r="D29" s="130" t="s">
        <v>32</v>
      </c>
      <c r="F29" s="130" t="s">
        <v>175</v>
      </c>
      <c r="G29" s="145">
        <f>+'[4]Resumen ($)'!G29</f>
        <v>13624345.80862187</v>
      </c>
      <c r="H29" s="145">
        <f>+'[4]Resumen ($)'!H29</f>
        <v>0</v>
      </c>
      <c r="I29" s="137">
        <f>+'[4]Resumen ($)'!I29</f>
        <v>13624345.80862187</v>
      </c>
      <c r="K29" s="125">
        <f>+'[4]Resumen ($)'!K29</f>
        <v>0</v>
      </c>
      <c r="L29" s="125">
        <f>+'[4]Resumen ($)'!L29</f>
        <v>0</v>
      </c>
      <c r="M29" s="125">
        <f>+'[4]Resumen ($)'!M29</f>
        <v>0</v>
      </c>
    </row>
    <row r="30" spans="1:13" x14ac:dyDescent="0.25">
      <c r="A30" s="135" t="s">
        <v>174</v>
      </c>
      <c r="B30" s="130" t="s">
        <v>172</v>
      </c>
      <c r="C30" s="130" t="s">
        <v>168</v>
      </c>
      <c r="D30" s="130" t="s">
        <v>150</v>
      </c>
      <c r="F30" s="130" t="s">
        <v>175</v>
      </c>
      <c r="G30" s="145">
        <f>+'[4]Resumen ($)'!G30</f>
        <v>30076831.023944147</v>
      </c>
      <c r="H30" s="145">
        <f>+'[4]Resumen ($)'!H30</f>
        <v>0</v>
      </c>
      <c r="I30" s="137">
        <f>+'[4]Resumen ($)'!I30</f>
        <v>30076831.023944147</v>
      </c>
      <c r="K30" s="125">
        <f>+'[4]Resumen ($)'!K30</f>
        <v>0</v>
      </c>
      <c r="L30" s="125">
        <f>+'[4]Resumen ($)'!L30</f>
        <v>0</v>
      </c>
      <c r="M30" s="125">
        <f>+'[4]Resumen ($)'!M30</f>
        <v>0</v>
      </c>
    </row>
    <row r="31" spans="1:13" x14ac:dyDescent="0.25">
      <c r="A31" s="135" t="s">
        <v>174</v>
      </c>
      <c r="B31" s="130" t="s">
        <v>172</v>
      </c>
      <c r="C31" s="130" t="s">
        <v>168</v>
      </c>
      <c r="D31" s="130" t="s">
        <v>137</v>
      </c>
      <c r="F31" s="130" t="s">
        <v>175</v>
      </c>
      <c r="G31" s="145">
        <f>+'[4]Resumen ($)'!G31</f>
        <v>3438823.1674339846</v>
      </c>
      <c r="H31" s="145">
        <f>+'[4]Resumen ($)'!H31</f>
        <v>0</v>
      </c>
      <c r="I31" s="137">
        <f>+'[4]Resumen ($)'!I31</f>
        <v>3438823.1674339846</v>
      </c>
      <c r="K31" s="125">
        <f>+'[4]Resumen ($)'!K31</f>
        <v>0</v>
      </c>
      <c r="L31" s="125">
        <f>+'[4]Resumen ($)'!L31</f>
        <v>0</v>
      </c>
      <c r="M31" s="125">
        <f>+'[4]Resumen ($)'!M31</f>
        <v>0</v>
      </c>
    </row>
    <row r="32" spans="1:13" ht="15.75" thickBot="1" x14ac:dyDescent="0.3">
      <c r="A32" s="146" t="s">
        <v>174</v>
      </c>
      <c r="B32" s="147" t="s">
        <v>30</v>
      </c>
      <c r="C32" s="147"/>
      <c r="D32" s="147"/>
      <c r="E32" s="147"/>
      <c r="F32" s="147" t="s">
        <v>175</v>
      </c>
      <c r="G32" s="148">
        <f>+'[4]Resumen ($)'!G32</f>
        <v>77283000</v>
      </c>
      <c r="H32" s="148">
        <f>+'[4]Resumen ($)'!H32</f>
        <v>629388</v>
      </c>
      <c r="I32" s="149">
        <f>+'[4]Resumen ($)'!I32</f>
        <v>77912388</v>
      </c>
      <c r="K32" s="138">
        <f>+'[4]Resumen ($)'!K32</f>
        <v>13236.251348369082</v>
      </c>
      <c r="L32" s="138">
        <f>+'[4]Resumen ($)'!L32</f>
        <v>202068.64364760992</v>
      </c>
      <c r="M32" s="138">
        <f>+'[4]Resumen ($)'!M32</f>
        <v>414083.10500402132</v>
      </c>
    </row>
    <row r="33" spans="1:16" ht="15.75" thickBot="1" x14ac:dyDescent="0.3"/>
    <row r="34" spans="1:16" ht="15.75" thickBot="1" x14ac:dyDescent="0.3">
      <c r="A34" s="121" t="s">
        <v>176</v>
      </c>
      <c r="B34" s="123"/>
      <c r="C34" s="123"/>
      <c r="D34" s="123"/>
      <c r="E34" s="123"/>
      <c r="F34" s="123"/>
      <c r="G34" s="123"/>
      <c r="H34" s="123"/>
      <c r="I34" s="124"/>
    </row>
    <row r="35" spans="1:16" ht="15.75" thickBot="1" x14ac:dyDescent="0.3">
      <c r="A35" s="227" t="s">
        <v>31</v>
      </c>
      <c r="B35" s="228" t="s">
        <v>156</v>
      </c>
      <c r="C35" s="228" t="s">
        <v>157</v>
      </c>
      <c r="D35" s="228"/>
      <c r="E35" s="228" t="s">
        <v>216</v>
      </c>
      <c r="F35" s="228" t="s">
        <v>158</v>
      </c>
      <c r="G35" s="228" t="str">
        <f>+'[4]Resumen ($)'!G35</f>
        <v>Chile SEN</v>
      </c>
      <c r="H35" s="228" t="str">
        <f>+'[4]Resumen ($)'!H35</f>
        <v>Chile SSMM</v>
      </c>
      <c r="I35" s="229" t="str">
        <f>+'[4]Resumen ($)'!I35</f>
        <v>Nacional</v>
      </c>
      <c r="K35" s="151" t="str">
        <f>+'[4]Resumen ($)'!K35</f>
        <v>SSMM-10</v>
      </c>
      <c r="L35" s="152" t="str">
        <f>+'[4]Resumen ($)'!L35</f>
        <v>SSMM-11</v>
      </c>
      <c r="M35" s="153" t="str">
        <f>+'[4]Resumen ($)'!M35</f>
        <v>SSMM-12</v>
      </c>
      <c r="P35" s="138"/>
    </row>
    <row r="36" spans="1:16" x14ac:dyDescent="0.25">
      <c r="A36" s="129" t="s">
        <v>29</v>
      </c>
      <c r="B36" s="125" t="s">
        <v>29</v>
      </c>
      <c r="C36" s="125" t="s">
        <v>161</v>
      </c>
      <c r="E36" s="125" t="s">
        <v>217</v>
      </c>
      <c r="F36" s="125" t="s">
        <v>213</v>
      </c>
      <c r="G36" s="138">
        <f>+'[4]Resumen ($)'!G36</f>
        <v>12115.043510807109</v>
      </c>
      <c r="H36" s="138">
        <f>+'[4]Resumen ($)'!H36</f>
        <v>13147.826505378134</v>
      </c>
      <c r="I36" s="134">
        <f>+'[4]Resumen ($)'!I36</f>
        <v>11948.506851999644</v>
      </c>
      <c r="J36" s="157"/>
      <c r="K36" s="230">
        <f>+'[4]Resumen ($)'!K36</f>
        <v>9947.7858650714988</v>
      </c>
      <c r="L36" s="231">
        <f>+'[4]Resumen ($)'!L36</f>
        <v>12313.905784551009</v>
      </c>
      <c r="M36" s="232">
        <f>+'[4]Resumen ($)'!M36</f>
        <v>15210.753031210199</v>
      </c>
    </row>
    <row r="37" spans="1:16" x14ac:dyDescent="0.25">
      <c r="A37" s="233" t="s">
        <v>168</v>
      </c>
      <c r="B37" s="234" t="s">
        <v>107</v>
      </c>
      <c r="C37" s="234" t="s">
        <v>161</v>
      </c>
      <c r="D37" s="234"/>
      <c r="E37" s="234" t="s">
        <v>217</v>
      </c>
      <c r="F37" s="234" t="s">
        <v>213</v>
      </c>
      <c r="G37" s="235">
        <f>+'[4]Resumen ($)'!G37</f>
        <v>5736.8655892184297</v>
      </c>
      <c r="H37" s="235">
        <f>+'[4]Resumen ($)'!H37</f>
        <v>3489.7137763278556</v>
      </c>
      <c r="I37" s="236">
        <f>+'[4]Resumen ($)'!I37</f>
        <v>5696.3172141823998</v>
      </c>
      <c r="J37" s="234"/>
      <c r="K37" s="237">
        <f>+'[4]Resumen ($)'!K37</f>
        <v>3508.9317552700363</v>
      </c>
      <c r="L37" s="235">
        <f>+'[4]Resumen ($)'!L37</f>
        <v>3466.1833480992341</v>
      </c>
      <c r="M37" s="236">
        <f>+'[4]Resumen ($)'!M37</f>
        <v>3498.2446534773362</v>
      </c>
    </row>
    <row r="38" spans="1:16" x14ac:dyDescent="0.25">
      <c r="A38" s="233" t="s">
        <v>168</v>
      </c>
      <c r="B38" s="234" t="s">
        <v>32</v>
      </c>
      <c r="C38" s="234" t="s">
        <v>161</v>
      </c>
      <c r="D38" s="234"/>
      <c r="E38" s="234" t="s">
        <v>217</v>
      </c>
      <c r="F38" s="234" t="s">
        <v>213</v>
      </c>
      <c r="G38" s="235">
        <f>+'[4]Resumen ($)'!G38</f>
        <v>11968.15824430495</v>
      </c>
      <c r="H38" s="235">
        <f>+'[4]Resumen ($)'!H38</f>
        <v>3489.7137763278556</v>
      </c>
      <c r="I38" s="236">
        <f>+'[4]Resumen ($)'!I38</f>
        <v>11914.408060934091</v>
      </c>
      <c r="J38" s="234"/>
      <c r="K38" s="237">
        <f>+'[4]Resumen ($)'!K38</f>
        <v>3508.9317552700363</v>
      </c>
      <c r="L38" s="235">
        <f>+'[4]Resumen ($)'!L38</f>
        <v>3466.1833480992336</v>
      </c>
      <c r="M38" s="236">
        <f>+'[4]Resumen ($)'!M38</f>
        <v>3498.2446534773367</v>
      </c>
    </row>
    <row r="39" spans="1:16" x14ac:dyDescent="0.25">
      <c r="A39" s="238" t="s">
        <v>168</v>
      </c>
      <c r="B39" s="239" t="s">
        <v>150</v>
      </c>
      <c r="C39" s="239" t="s">
        <v>161</v>
      </c>
      <c r="D39" s="239"/>
      <c r="E39" s="239" t="s">
        <v>217</v>
      </c>
      <c r="F39" s="239" t="s">
        <v>213</v>
      </c>
      <c r="G39" s="240">
        <f>+'[4]Resumen ($)'!G39</f>
        <v>8184.9751133812124</v>
      </c>
      <c r="H39" s="240">
        <f>+'[4]Resumen ($)'!H39</f>
        <v>8184.9751133812124</v>
      </c>
      <c r="I39" s="241">
        <f>+'[4]Resumen ($)'!I39</f>
        <v>8184.9751133812124</v>
      </c>
      <c r="J39" s="234"/>
      <c r="K39" s="242">
        <f>+'[4]Resumen ($)'!K39</f>
        <v>8184.9751133812124</v>
      </c>
      <c r="L39" s="240">
        <f>+'[4]Resumen ($)'!L39</f>
        <v>8184.9751133812124</v>
      </c>
      <c r="M39" s="241">
        <f>+'[4]Resumen ($)'!M39</f>
        <v>8184.9751133812124</v>
      </c>
    </row>
    <row r="40" spans="1:16" x14ac:dyDescent="0.25">
      <c r="A40" s="129" t="s">
        <v>29</v>
      </c>
      <c r="B40" s="125" t="s">
        <v>29</v>
      </c>
      <c r="C40" s="125" t="s">
        <v>164</v>
      </c>
      <c r="E40" s="164">
        <v>0.05</v>
      </c>
      <c r="F40" s="125" t="s">
        <v>213</v>
      </c>
      <c r="G40" s="138">
        <f>+'[4]Resumen ($)'!G40</f>
        <v>399.30775216796422</v>
      </c>
      <c r="H40" s="138">
        <f>+'[4]Resumen ($)'!H40</f>
        <v>475.54680364002962</v>
      </c>
      <c r="I40" s="134">
        <f>+'[4]Resumen ($)'!I40</f>
        <v>437.42727790399692</v>
      </c>
      <c r="K40" s="243">
        <f>+'[4]Resumen ($)'!K40</f>
        <v>533.35664541665233</v>
      </c>
      <c r="L40" s="138">
        <f>+'[4]Resumen ($)'!L40</f>
        <v>525.32710473478653</v>
      </c>
      <c r="M40" s="134">
        <f>+'[4]Resumen ($)'!M40</f>
        <v>441.90973158044335</v>
      </c>
    </row>
    <row r="41" spans="1:16" x14ac:dyDescent="0.25">
      <c r="A41" s="233" t="s">
        <v>168</v>
      </c>
      <c r="B41" s="234" t="s">
        <v>107</v>
      </c>
      <c r="C41" s="234" t="s">
        <v>164</v>
      </c>
      <c r="D41" s="234"/>
      <c r="E41" s="244">
        <v>0.05</v>
      </c>
      <c r="F41" s="234" t="s">
        <v>213</v>
      </c>
      <c r="G41" s="235">
        <f>+'[4]Resumen ($)'!G41</f>
        <v>853.84172156903469</v>
      </c>
      <c r="H41" s="235">
        <f>+'[4]Resumen ($)'!H41</f>
        <v>796.14826122744205</v>
      </c>
      <c r="I41" s="236">
        <f>+'[4]Resumen ($)'!I41</f>
        <v>852.58539734128681</v>
      </c>
      <c r="J41" s="234"/>
      <c r="K41" s="237">
        <f>+'[4]Resumen ($)'!K41</f>
        <v>787.25879132247439</v>
      </c>
      <c r="L41" s="235">
        <f>+'[4]Resumen ($)'!L41</f>
        <v>795.27395004914081</v>
      </c>
      <c r="M41" s="236">
        <f>+'[4]Resumen ($)'!M41</f>
        <v>797.65450560747422</v>
      </c>
    </row>
    <row r="42" spans="1:16" x14ac:dyDescent="0.25">
      <c r="A42" s="233" t="s">
        <v>168</v>
      </c>
      <c r="B42" s="234" t="s">
        <v>32</v>
      </c>
      <c r="C42" s="234" t="s">
        <v>164</v>
      </c>
      <c r="D42" s="234"/>
      <c r="E42" s="244">
        <v>0.05</v>
      </c>
      <c r="F42" s="234" t="s">
        <v>213</v>
      </c>
      <c r="G42" s="235">
        <f>+'[4]Resumen ($)'!G42</f>
        <v>494.80866116937466</v>
      </c>
      <c r="H42" s="235">
        <f>+'[4]Resumen ($)'!H42</f>
        <v>646.41613607171485</v>
      </c>
      <c r="I42" s="236">
        <f>+'[4]Resumen ($)'!I42</f>
        <v>495.77536636918586</v>
      </c>
      <c r="J42" s="234"/>
      <c r="K42" s="237">
        <f>+'[4]Resumen ($)'!K42</f>
        <v>651.29363676371486</v>
      </c>
      <c r="L42" s="235">
        <f>+'[4]Resumen ($)'!L42</f>
        <v>660.52321347927023</v>
      </c>
      <c r="M42" s="236">
        <f>+'[4]Resumen ($)'!M42</f>
        <v>663.26445927371492</v>
      </c>
    </row>
    <row r="43" spans="1:16" x14ac:dyDescent="0.25">
      <c r="A43" s="238" t="s">
        <v>168</v>
      </c>
      <c r="B43" s="239" t="s">
        <v>150</v>
      </c>
      <c r="C43" s="239" t="s">
        <v>164</v>
      </c>
      <c r="D43" s="239"/>
      <c r="E43" s="245">
        <v>0.05</v>
      </c>
      <c r="F43" s="239" t="s">
        <v>213</v>
      </c>
      <c r="G43" s="240">
        <f>+'[4]Resumen ($)'!G43</f>
        <v>417.01969978858301</v>
      </c>
      <c r="H43" s="240">
        <f>+'[4]Resumen ($)'!H43</f>
        <v>417.01969978858301</v>
      </c>
      <c r="I43" s="241">
        <f>+'[4]Resumen ($)'!I43</f>
        <v>417.01969978858301</v>
      </c>
      <c r="J43" s="234"/>
      <c r="K43" s="242">
        <f>+'[4]Resumen ($)'!K43</f>
        <v>417.01969978858301</v>
      </c>
      <c r="L43" s="240">
        <f>+'[4]Resumen ($)'!L43</f>
        <v>417.01969978858301</v>
      </c>
      <c r="M43" s="241">
        <f>+'[4]Resumen ($)'!M43</f>
        <v>417.01969978858301</v>
      </c>
    </row>
    <row r="44" spans="1:16" x14ac:dyDescent="0.25">
      <c r="A44" s="154" t="s">
        <v>177</v>
      </c>
      <c r="B44" s="155"/>
      <c r="C44" s="155" t="s">
        <v>161</v>
      </c>
      <c r="E44" s="125" t="s">
        <v>217</v>
      </c>
      <c r="F44" s="155" t="s">
        <v>213</v>
      </c>
      <c r="G44" s="138">
        <f>+'[4]Resumen ($)'!G44</f>
        <v>9516.6697792158448</v>
      </c>
      <c r="H44" s="138">
        <f>+'[4]Resumen ($)'!H44</f>
        <v>7842.0722737001643</v>
      </c>
      <c r="I44" s="156">
        <f>+'[4]Resumen ($)'!I44</f>
        <v>9461.4256081945605</v>
      </c>
      <c r="J44" s="129"/>
      <c r="K44" s="158">
        <f>+'[4]Resumen ($)'!K44</f>
        <v>7079.9490445870397</v>
      </c>
      <c r="L44" s="159">
        <f>+'[4]Resumen ($)'!L44</f>
        <v>8121.5959983278171</v>
      </c>
      <c r="M44" s="156">
        <f>+'[4]Resumen ($)'!M44</f>
        <v>8305.7918794618454</v>
      </c>
    </row>
    <row r="45" spans="1:16" ht="15.75" thickBot="1" x14ac:dyDescent="0.3">
      <c r="A45" s="160" t="s">
        <v>177</v>
      </c>
      <c r="B45" s="161"/>
      <c r="C45" s="161" t="s">
        <v>164</v>
      </c>
      <c r="D45" s="147"/>
      <c r="E45" s="246">
        <v>0.05</v>
      </c>
      <c r="F45" s="161" t="s">
        <v>213</v>
      </c>
      <c r="G45" s="162">
        <f>+'[4]Resumen ($)'!G45</f>
        <v>501.12618900841716</v>
      </c>
      <c r="H45" s="162">
        <f>+'[4]Resumen ($)'!H45</f>
        <v>625.5841804381264</v>
      </c>
      <c r="I45" s="149">
        <f>+'[4]Resumen ($)'!I45</f>
        <v>510.57155477327046</v>
      </c>
      <c r="K45" s="163">
        <f>+'[4]Resumen ($)'!K45</f>
        <v>644.43606262744277</v>
      </c>
      <c r="L45" s="148">
        <f>+'[4]Resumen ($)'!L45</f>
        <v>638.24789679333696</v>
      </c>
      <c r="M45" s="149">
        <f>+'[4]Resumen ($)'!M45</f>
        <v>623.40359106579763</v>
      </c>
    </row>
    <row r="46" spans="1:16" ht="15.75" thickBot="1" x14ac:dyDescent="0.3"/>
    <row r="47" spans="1:16" ht="15.75" thickBot="1" x14ac:dyDescent="0.3">
      <c r="A47" s="121" t="s">
        <v>178</v>
      </c>
      <c r="B47" s="123"/>
      <c r="C47" s="123"/>
      <c r="D47" s="123"/>
      <c r="E47" s="123"/>
      <c r="F47" s="123"/>
      <c r="G47" s="123"/>
      <c r="H47" s="123"/>
      <c r="I47" s="124"/>
    </row>
    <row r="48" spans="1:16" ht="15.75" thickBot="1" x14ac:dyDescent="0.3">
      <c r="A48" s="126" t="s">
        <v>31</v>
      </c>
      <c r="B48" s="127" t="s">
        <v>157</v>
      </c>
      <c r="C48" s="127" t="s">
        <v>179</v>
      </c>
      <c r="D48" s="127"/>
      <c r="E48" s="127"/>
      <c r="F48" s="127" t="s">
        <v>158</v>
      </c>
      <c r="G48" s="127" t="str">
        <f>+'[4]Resumen ($)'!G48</f>
        <v>Chile SEN</v>
      </c>
      <c r="H48" s="127" t="str">
        <f>+'[4]Resumen ($)'!H48</f>
        <v>Chile SSMM</v>
      </c>
      <c r="I48" s="150" t="str">
        <f>+'[4]Resumen ($)'!I48</f>
        <v>Nacional</v>
      </c>
      <c r="K48" s="151" t="str">
        <f>+'[4]Resumen ($)'!K48</f>
        <v>SSMM-10</v>
      </c>
      <c r="L48" s="152" t="str">
        <f>+'[4]Resumen ($)'!L48</f>
        <v>SSMM-11</v>
      </c>
      <c r="M48" s="153" t="str">
        <f>+'[4]Resumen ($)'!M48</f>
        <v>SSMM-12</v>
      </c>
    </row>
    <row r="49" spans="1:13" x14ac:dyDescent="0.25">
      <c r="A49" s="129" t="s">
        <v>177</v>
      </c>
      <c r="B49" s="125" t="s">
        <v>164</v>
      </c>
      <c r="C49" s="164">
        <v>0.05</v>
      </c>
      <c r="D49" s="164"/>
      <c r="F49" s="125" t="s">
        <v>213</v>
      </c>
      <c r="G49" s="165">
        <f>+'[4]Resumen ($)'!G49</f>
        <v>501.12618900841716</v>
      </c>
      <c r="H49" s="165">
        <f>+'[4]Resumen ($)'!H49</f>
        <v>625.5841804381264</v>
      </c>
      <c r="I49" s="166">
        <f>+'[4]Resumen ($)'!I49</f>
        <v>510.57155477327046</v>
      </c>
      <c r="K49" s="165">
        <f>+'[4]Resumen ($)'!K49</f>
        <v>644.43606262744277</v>
      </c>
      <c r="L49" s="165">
        <f>+'[4]Resumen ($)'!L49</f>
        <v>638.24789679333696</v>
      </c>
      <c r="M49" s="165">
        <f>+'[4]Resumen ($)'!M49</f>
        <v>623.40359106579763</v>
      </c>
    </row>
    <row r="50" spans="1:13" x14ac:dyDescent="0.25">
      <c r="A50" s="129" t="s">
        <v>177</v>
      </c>
      <c r="B50" s="125" t="s">
        <v>164</v>
      </c>
      <c r="C50" s="164">
        <v>0.1</v>
      </c>
      <c r="D50" s="164"/>
      <c r="F50" s="125" t="s">
        <v>213</v>
      </c>
      <c r="G50" s="165">
        <f>+'[4]Resumen ($)'!G50</f>
        <v>595.55855535195121</v>
      </c>
      <c r="H50" s="165">
        <f>+'[4]Resumen ($)'!H50</f>
        <v>743.46944726631932</v>
      </c>
      <c r="I50" s="166">
        <f>+'[4]Resumen ($)'!I50</f>
        <v>606.78380861763583</v>
      </c>
      <c r="K50" s="165">
        <f>+'[4]Resumen ($)'!K50</f>
        <v>765.8737836761768</v>
      </c>
      <c r="L50" s="165">
        <f>+'[4]Resumen ($)'!L50</f>
        <v>758.5195180535186</v>
      </c>
      <c r="M50" s="165">
        <f>+'[4]Resumen ($)'!M50</f>
        <v>740.87794699176845</v>
      </c>
    </row>
    <row r="51" spans="1:13" x14ac:dyDescent="0.25">
      <c r="A51" s="129" t="s">
        <v>177</v>
      </c>
      <c r="B51" s="125" t="s">
        <v>164</v>
      </c>
      <c r="C51" s="164">
        <v>0.2</v>
      </c>
      <c r="D51" s="164"/>
      <c r="F51" s="125" t="s">
        <v>213</v>
      </c>
      <c r="G51" s="165">
        <f>+'[4]Resumen ($)'!G51</f>
        <v>675.84361645647459</v>
      </c>
      <c r="H51" s="165">
        <f>+'[4]Resumen ($)'!H51</f>
        <v>843.69383236955832</v>
      </c>
      <c r="I51" s="166">
        <f>+'[4]Resumen ($)'!I51</f>
        <v>688.58210487972769</v>
      </c>
      <c r="K51" s="165">
        <f>+'[4]Resumen ($)'!K51</f>
        <v>869.11841507007443</v>
      </c>
      <c r="L51" s="165">
        <f>+'[4]Resumen ($)'!L51</f>
        <v>860.77274791420325</v>
      </c>
      <c r="M51" s="165">
        <f>+'[4]Resumen ($)'!M51</f>
        <v>840.75298146268926</v>
      </c>
    </row>
    <row r="52" spans="1:13" ht="15.75" thickBot="1" x14ac:dyDescent="0.3">
      <c r="A52" s="146" t="s">
        <v>177</v>
      </c>
      <c r="B52" s="147" t="s">
        <v>164</v>
      </c>
      <c r="C52" s="167">
        <v>0.3</v>
      </c>
      <c r="D52" s="167"/>
      <c r="E52" s="147"/>
      <c r="F52" s="147" t="s">
        <v>213</v>
      </c>
      <c r="G52" s="168">
        <f>+'[4]Resumen ($)'!G52</f>
        <v>841.78669473386947</v>
      </c>
      <c r="H52" s="168">
        <f>+'[4]Resumen ($)'!H52</f>
        <v>1050.8499676913948</v>
      </c>
      <c r="I52" s="169">
        <f>+'[4]Resumen ($)'!I52</f>
        <v>857.65292444236059</v>
      </c>
      <c r="K52" s="168">
        <f>+'[4]Resumen ($)'!K52</f>
        <v>1082.5171683800229</v>
      </c>
      <c r="L52" s="168">
        <f>+'[4]Resumen ($)'!L52</f>
        <v>1072.1223501122643</v>
      </c>
      <c r="M52" s="168">
        <f>+'[4]Resumen ($)'!M52</f>
        <v>1047.1870357581495</v>
      </c>
    </row>
    <row r="53" spans="1:13" ht="15.75" thickBot="1" x14ac:dyDescent="0.3"/>
    <row r="54" spans="1:13" ht="15.75" thickBot="1" x14ac:dyDescent="0.3">
      <c r="A54" s="121" t="s">
        <v>180</v>
      </c>
      <c r="B54" s="123"/>
      <c r="C54" s="123"/>
      <c r="D54" s="123"/>
      <c r="E54" s="123"/>
      <c r="F54" s="123"/>
      <c r="G54" s="123"/>
      <c r="H54" s="123"/>
      <c r="I54" s="124"/>
      <c r="K54" s="123"/>
      <c r="L54" s="123"/>
      <c r="M54" s="123"/>
    </row>
    <row r="55" spans="1:13" ht="15.75" thickBot="1" x14ac:dyDescent="0.3">
      <c r="A55" s="126" t="s">
        <v>31</v>
      </c>
      <c r="B55" s="127" t="s">
        <v>157</v>
      </c>
      <c r="C55" s="127" t="s">
        <v>179</v>
      </c>
      <c r="D55" s="127"/>
      <c r="E55" s="127"/>
      <c r="F55" s="127" t="s">
        <v>158</v>
      </c>
      <c r="G55" s="268" t="str">
        <f>+'[4]Resumen ($)'!G55</f>
        <v>Chile SEN</v>
      </c>
      <c r="H55" s="268" t="str">
        <f>+'[4]Resumen ($)'!H55</f>
        <v>Chile SSMM</v>
      </c>
      <c r="I55" s="269" t="str">
        <f>+'[4]Resumen ($)'!I55</f>
        <v>Nacional</v>
      </c>
      <c r="K55" s="265" t="str">
        <f>+'[4]Resumen ($)'!K55</f>
        <v>SSMM-10</v>
      </c>
      <c r="L55" s="266" t="str">
        <f>+'[4]Resumen ($)'!L55</f>
        <v>SSMM-11</v>
      </c>
      <c r="M55" s="267" t="str">
        <f>+'[4]Resumen ($)'!M55</f>
        <v>SSMM-12</v>
      </c>
    </row>
    <row r="56" spans="1:13" x14ac:dyDescent="0.25">
      <c r="A56" s="129" t="s">
        <v>177</v>
      </c>
      <c r="B56" s="125" t="s">
        <v>164</v>
      </c>
      <c r="C56" s="164" t="s">
        <v>221</v>
      </c>
      <c r="D56" s="164"/>
      <c r="F56" s="125" t="s">
        <v>213</v>
      </c>
      <c r="G56" s="165">
        <f>+'[4]Resumen ($)'!G56</f>
        <v>548.04923776243584</v>
      </c>
      <c r="H56" s="165">
        <f>+'[4]Resumen ($)'!H56</f>
        <v>684.16087757008961</v>
      </c>
      <c r="I56" s="166">
        <f>+'[4]Resumen ($)'!I56</f>
        <v>558.37902219868351</v>
      </c>
      <c r="K56" s="165">
        <f>+'[4]Resumen ($)'!K56</f>
        <v>704.77795943660635</v>
      </c>
      <c r="L56" s="165">
        <f>+'[4]Resumen ($)'!L56</f>
        <v>698.01036348389857</v>
      </c>
      <c r="M56" s="165">
        <f>+'[4]Resumen ($)'!M56</f>
        <v>681.77610828524678</v>
      </c>
    </row>
    <row r="57" spans="1:13" x14ac:dyDescent="0.25">
      <c r="A57" s="129" t="s">
        <v>177</v>
      </c>
      <c r="B57" s="125" t="s">
        <v>164</v>
      </c>
      <c r="C57" s="164" t="s">
        <v>222</v>
      </c>
      <c r="D57" s="164"/>
      <c r="F57" s="125" t="s">
        <v>213</v>
      </c>
      <c r="G57" s="165">
        <f>+'[4]Resumen ($)'!G57</f>
        <v>462.93508542728955</v>
      </c>
      <c r="H57" s="165">
        <f>+'[4]Resumen ($)'!H57</f>
        <v>577.90806460570082</v>
      </c>
      <c r="I57" s="166">
        <f>+'[4]Resumen ($)'!I57</f>
        <v>471.66061465156827</v>
      </c>
      <c r="K57" s="165">
        <f>+'[4]Resumen ($)'!K57</f>
        <v>595.32323444355131</v>
      </c>
      <c r="L57" s="165">
        <f>+'[4]Resumen ($)'!L57</f>
        <v>589.60667214470516</v>
      </c>
      <c r="M57" s="165">
        <f>+'[4]Resumen ($)'!M57</f>
        <v>575.89365915353653</v>
      </c>
    </row>
    <row r="58" spans="1:13" ht="15.75" thickBot="1" x14ac:dyDescent="0.3">
      <c r="A58" s="146" t="s">
        <v>177</v>
      </c>
      <c r="B58" s="147" t="s">
        <v>164</v>
      </c>
      <c r="C58" s="167" t="s">
        <v>223</v>
      </c>
      <c r="D58" s="167"/>
      <c r="E58" s="147"/>
      <c r="F58" s="147" t="s">
        <v>213</v>
      </c>
      <c r="G58" s="168">
        <f>+'[4]Resumen ($)'!G58</f>
        <v>222.85121937386782</v>
      </c>
      <c r="H58" s="168">
        <f>+'[4]Resumen ($)'!H58</f>
        <v>278.19778828062124</v>
      </c>
      <c r="I58" s="169">
        <f>+'[4]Resumen ($)'!I58</f>
        <v>227.05158112765034</v>
      </c>
      <c r="K58" s="168">
        <f>+'[4]Resumen ($)'!K58</f>
        <v>286.58123545526308</v>
      </c>
      <c r="L58" s="168">
        <f>+'[4]Resumen ($)'!L58</f>
        <v>283.8293531308791</v>
      </c>
      <c r="M58" s="168">
        <f>+'[4]Resumen ($)'!M58</f>
        <v>277.22807843261131</v>
      </c>
    </row>
    <row r="59" spans="1:13" ht="15.75" thickBot="1" x14ac:dyDescent="0.3">
      <c r="A59" s="170"/>
    </row>
    <row r="60" spans="1:13" ht="15" customHeight="1" thickBot="1" x14ac:dyDescent="0.3">
      <c r="A60" s="121" t="s">
        <v>181</v>
      </c>
      <c r="B60" s="171"/>
      <c r="C60" s="171"/>
      <c r="D60" s="171"/>
      <c r="E60" s="171"/>
      <c r="F60" s="123"/>
      <c r="G60" s="123"/>
      <c r="H60" s="123"/>
      <c r="I60" s="124"/>
      <c r="K60" s="123"/>
      <c r="L60" s="123"/>
      <c r="M60" s="123"/>
    </row>
    <row r="61" spans="1:13" ht="15.75" thickBot="1" x14ac:dyDescent="0.3">
      <c r="A61" s="172" t="s">
        <v>182</v>
      </c>
      <c r="B61" s="173"/>
      <c r="C61" s="173"/>
      <c r="D61" s="173"/>
      <c r="E61" s="173"/>
      <c r="F61" s="127" t="s">
        <v>158</v>
      </c>
      <c r="G61" s="268" t="str">
        <f>+'[4]Resumen ($)'!G61</f>
        <v>Chile SEN</v>
      </c>
      <c r="H61" s="268" t="str">
        <f>+'[4]Resumen ($)'!H61</f>
        <v>Chile SSMM</v>
      </c>
      <c r="I61" s="269" t="str">
        <f>+'[4]Resumen ($)'!I61</f>
        <v>Nacional</v>
      </c>
      <c r="K61" s="265" t="str">
        <f>+'[4]Resumen ($)'!K61</f>
        <v>SSMM-10</v>
      </c>
      <c r="L61" s="266" t="str">
        <f>+'[4]Resumen ($)'!L61</f>
        <v>SSMM-11</v>
      </c>
      <c r="M61" s="267" t="str">
        <f>+'[4]Resumen ($)'!M61</f>
        <v>SSMM-12</v>
      </c>
    </row>
    <row r="62" spans="1:13" x14ac:dyDescent="0.25">
      <c r="A62" s="174">
        <v>0.05</v>
      </c>
      <c r="F62" s="125" t="s">
        <v>213</v>
      </c>
      <c r="G62" s="165">
        <f>+'[4]Resumen ($)'!G62</f>
        <v>548.04923776243584</v>
      </c>
      <c r="H62" s="165">
        <f>+'[4]Resumen ($)'!H62</f>
        <v>555.93034374350623</v>
      </c>
      <c r="I62" s="175">
        <f>+'[4]Resumen ($)'!I62</f>
        <v>453.72346172816015</v>
      </c>
      <c r="K62" s="165">
        <f>+'[4]Resumen ($)'!K62</f>
        <v>572.68321837402982</v>
      </c>
      <c r="L62" s="165">
        <f>+'[4]Resumen ($)'!L62</f>
        <v>567.18405572434938</v>
      </c>
      <c r="M62" s="165">
        <f>+'[4]Resumen ($)'!M62</f>
        <v>553.99254570252458</v>
      </c>
    </row>
    <row r="63" spans="1:13" x14ac:dyDescent="0.25">
      <c r="A63" s="174">
        <v>0.1</v>
      </c>
      <c r="F63" s="125" t="s">
        <v>213</v>
      </c>
      <c r="G63" s="165">
        <f>+'[4]Resumen ($)'!G63</f>
        <v>671.91238399483166</v>
      </c>
      <c r="H63" s="165">
        <f>+'[4]Resumen ($)'!H63</f>
        <v>669.72506025776659</v>
      </c>
      <c r="I63" s="175">
        <f>+'[4]Resumen ($)'!I63</f>
        <v>546.59720622562975</v>
      </c>
      <c r="K63" s="165">
        <f>+'[4]Resumen ($)'!K63</f>
        <v>689.90712100995813</v>
      </c>
      <c r="L63" s="165">
        <f>+'[4]Resumen ($)'!L63</f>
        <v>683.28232155734236</v>
      </c>
      <c r="M63" s="165">
        <f>+'[4]Resumen ($)'!M63</f>
        <v>667.39060968429214</v>
      </c>
    </row>
    <row r="64" spans="1:13" x14ac:dyDescent="0.25">
      <c r="A64" s="174">
        <v>0.2</v>
      </c>
      <c r="F64" s="125" t="s">
        <v>213</v>
      </c>
      <c r="G64" s="165">
        <f>+'[4]Resumen ($)'!G64</f>
        <v>783.00052456372759</v>
      </c>
      <c r="H64" s="165">
        <f>+'[4]Resumen ($)'!H64</f>
        <v>794.54039237726522</v>
      </c>
      <c r="I64" s="175">
        <f>+'[4]Resumen ($)'!I64</f>
        <v>648.46544422225452</v>
      </c>
      <c r="K64" s="165">
        <f>+'[4]Resumen ($)'!K64</f>
        <v>818.48374379203278</v>
      </c>
      <c r="L64" s="165">
        <f>+'[4]Resumen ($)'!L64</f>
        <v>810.62429359544603</v>
      </c>
      <c r="M64" s="165">
        <f>+'[4]Resumen ($)'!M64</f>
        <v>791.7708748771737</v>
      </c>
    </row>
    <row r="65" spans="1:13" ht="15.75" thickBot="1" x14ac:dyDescent="0.3">
      <c r="A65" s="174">
        <v>0.3</v>
      </c>
      <c r="F65" s="125" t="s">
        <v>213</v>
      </c>
      <c r="G65" s="165">
        <f>+'[4]Resumen ($)'!G65</f>
        <v>988.67828704869248</v>
      </c>
      <c r="H65" s="165">
        <f>+'[4]Resumen ($)'!H65</f>
        <v>1096.788276080616</v>
      </c>
      <c r="I65" s="175">
        <f>+'[4]Resumen ($)'!I65</f>
        <v>895.14555016942427</v>
      </c>
      <c r="K65" s="165">
        <f>+'[4]Resumen ($)'!K65</f>
        <v>1129.8398205631097</v>
      </c>
      <c r="L65" s="165">
        <f>+'[4]Resumen ($)'!L65</f>
        <v>1118.9905888377541</v>
      </c>
      <c r="M65" s="165">
        <f>+'[4]Resumen ($)'!M65</f>
        <v>1092.9652176764835</v>
      </c>
    </row>
    <row r="66" spans="1:13" ht="15.75" thickBot="1" x14ac:dyDescent="0.3">
      <c r="A66" s="172" t="s">
        <v>183</v>
      </c>
      <c r="B66" s="173"/>
      <c r="C66" s="173"/>
      <c r="D66" s="173"/>
      <c r="E66" s="173"/>
      <c r="F66" s="127" t="s">
        <v>158</v>
      </c>
      <c r="G66" s="268" t="str">
        <f>+'[4]Resumen ($)'!G66</f>
        <v>Chile SEN</v>
      </c>
      <c r="H66" s="268" t="str">
        <f>+'[4]Resumen ($)'!H66</f>
        <v>Chile SSMM</v>
      </c>
      <c r="I66" s="269" t="str">
        <f>+'[4]Resumen ($)'!I66</f>
        <v>Nacional</v>
      </c>
      <c r="K66" s="265" t="str">
        <f>+'[4]Resumen ($)'!K66</f>
        <v>SSMM-10</v>
      </c>
      <c r="L66" s="266" t="str">
        <f>+'[4]Resumen ($)'!L66</f>
        <v>SSMM-11</v>
      </c>
      <c r="M66" s="267" t="str">
        <f>+'[4]Resumen ($)'!M66</f>
        <v>SSMM-12</v>
      </c>
    </row>
    <row r="67" spans="1:13" x14ac:dyDescent="0.25">
      <c r="A67" s="174">
        <v>0.05</v>
      </c>
      <c r="F67" s="125" t="s">
        <v>213</v>
      </c>
      <c r="G67" s="165">
        <f>+'[4]Resumen ($)'!G67</f>
        <v>462.93508542728955</v>
      </c>
      <c r="H67" s="165">
        <f>+'[4]Resumen ($)'!H67</f>
        <v>482.72082635758159</v>
      </c>
      <c r="I67" s="175">
        <f>+'[4]Resumen ($)'!I67</f>
        <v>393.9733940558059</v>
      </c>
      <c r="K67" s="165">
        <f>+'[4]Resumen ($)'!K67</f>
        <v>497.26754354350732</v>
      </c>
      <c r="L67" s="165">
        <f>+'[4]Resumen ($)'!L67</f>
        <v>492.49255623007292</v>
      </c>
      <c r="M67" s="165">
        <f>+'[4]Resumen ($)'!M67</f>
        <v>481.03821363067419</v>
      </c>
    </row>
    <row r="68" spans="1:13" x14ac:dyDescent="0.25">
      <c r="A68" s="174">
        <v>0.1</v>
      </c>
      <c r="F68" s="125" t="s">
        <v>213</v>
      </c>
      <c r="G68" s="165">
        <f>+'[4]Resumen ($)'!G68</f>
        <v>508.79373075316494</v>
      </c>
      <c r="H68" s="165">
        <f>+'[4]Resumen ($)'!H68</f>
        <v>508.3550556212997</v>
      </c>
      <c r="I68" s="175">
        <f>+'[4]Resumen ($)'!I68</f>
        <v>414.89481230750272</v>
      </c>
      <c r="K68" s="165">
        <f>+'[4]Resumen ($)'!K68</f>
        <v>523.67425632775678</v>
      </c>
      <c r="L68" s="165">
        <f>+'[4]Resumen ($)'!L68</f>
        <v>518.64569984381967</v>
      </c>
      <c r="M68" s="165">
        <f>+'[4]Resumen ($)'!M68</f>
        <v>506.58309004684889</v>
      </c>
    </row>
    <row r="69" spans="1:13" x14ac:dyDescent="0.25">
      <c r="A69" s="174">
        <v>0.2</v>
      </c>
      <c r="F69" s="125" t="s">
        <v>213</v>
      </c>
      <c r="G69" s="165">
        <f>+'[4]Resumen ($)'!G69</f>
        <v>539.08729448784766</v>
      </c>
      <c r="H69" s="165">
        <f>+'[4]Resumen ($)'!H69</f>
        <v>544.58222415155467</v>
      </c>
      <c r="I69" s="175">
        <f>+'[4]Resumen ($)'!I69</f>
        <v>444.46167531316826</v>
      </c>
      <c r="K69" s="165">
        <f>+'[4]Resumen ($)'!K69</f>
        <v>560.99312495935806</v>
      </c>
      <c r="L69" s="165">
        <f>+'[4]Resumen ($)'!L69</f>
        <v>555.60621586105583</v>
      </c>
      <c r="M69" s="165">
        <f>+'[4]Resumen ($)'!M69</f>
        <v>542.68398208041992</v>
      </c>
    </row>
    <row r="70" spans="1:13" ht="15.75" thickBot="1" x14ac:dyDescent="0.3">
      <c r="A70" s="174">
        <v>0.3</v>
      </c>
      <c r="F70" s="125" t="s">
        <v>213</v>
      </c>
      <c r="G70" s="165">
        <f>+'[4]Resumen ($)'!G70</f>
        <v>656.19647541673191</v>
      </c>
      <c r="H70" s="165">
        <f>+'[4]Resumen ($)'!H70</f>
        <v>728.2631361403453</v>
      </c>
      <c r="I70" s="175">
        <f>+'[4]Resumen ($)'!I70</f>
        <v>594.37315285502189</v>
      </c>
      <c r="K70" s="165">
        <f>+'[4]Resumen ($)'!K70</f>
        <v>750.20923272438097</v>
      </c>
      <c r="L70" s="165">
        <f>+'[4]Resumen ($)'!L70</f>
        <v>743.00538518759345</v>
      </c>
      <c r="M70" s="165">
        <f>+'[4]Resumen ($)'!M70</f>
        <v>725.72464027586511</v>
      </c>
    </row>
    <row r="71" spans="1:13" ht="15.75" thickBot="1" x14ac:dyDescent="0.3">
      <c r="A71" s="172" t="s">
        <v>184</v>
      </c>
      <c r="B71" s="173"/>
      <c r="C71" s="173"/>
      <c r="D71" s="173"/>
      <c r="E71" s="173"/>
      <c r="F71" s="127" t="s">
        <v>158</v>
      </c>
      <c r="G71" s="268" t="str">
        <f>+'[4]Resumen ($)'!G71</f>
        <v>Chile SEN</v>
      </c>
      <c r="H71" s="268" t="str">
        <f>+'[4]Resumen ($)'!H71</f>
        <v>Chile SSMM</v>
      </c>
      <c r="I71" s="269" t="str">
        <f>+'[4]Resumen ($)'!I71</f>
        <v>Nacional</v>
      </c>
      <c r="K71" s="265" t="str">
        <f>+'[4]Resumen ($)'!K71</f>
        <v>SSMM-10</v>
      </c>
      <c r="L71" s="266" t="str">
        <f>+'[4]Resumen ($)'!L71</f>
        <v>SSMM-11</v>
      </c>
      <c r="M71" s="267" t="str">
        <f>+'[4]Resumen ($)'!M71</f>
        <v>SSMM-12</v>
      </c>
    </row>
    <row r="72" spans="1:13" x14ac:dyDescent="0.25">
      <c r="A72" s="174">
        <v>0.05</v>
      </c>
      <c r="F72" s="125" t="s">
        <v>213</v>
      </c>
      <c r="G72" s="165">
        <f>+'[4]Resumen ($)'!G72</f>
        <v>222.85121937386782</v>
      </c>
      <c r="H72" s="165">
        <f>+'[4]Resumen ($)'!H72</f>
        <v>255.20157639415808</v>
      </c>
      <c r="I72" s="175">
        <f>+'[4]Resumen ($)'!I72</f>
        <v>208.28318508454049</v>
      </c>
      <c r="K72" s="165">
        <f>+'[4]Resumen ($)'!K72</f>
        <v>262.89203629252239</v>
      </c>
      <c r="L72" s="165">
        <f>+'[4]Resumen ($)'!L72</f>
        <v>260.36762834674238</v>
      </c>
      <c r="M72" s="165">
        <f>+'[4]Resumen ($)'!M72</f>
        <v>254.31202409618132</v>
      </c>
    </row>
    <row r="73" spans="1:13" x14ac:dyDescent="0.25">
      <c r="A73" s="174">
        <v>0.1</v>
      </c>
      <c r="F73" s="125" t="s">
        <v>213</v>
      </c>
      <c r="G73" s="165">
        <f>+'[4]Resumen ($)'!G73</f>
        <v>265.84439191707963</v>
      </c>
      <c r="H73" s="165">
        <f>+'[4]Resumen ($)'!H73</f>
        <v>287.27824394986578</v>
      </c>
      <c r="I73" s="175">
        <f>+'[4]Resumen ($)'!I73</f>
        <v>234.46260991333506</v>
      </c>
      <c r="K73" s="165">
        <f>+'[4]Resumen ($)'!K73</f>
        <v>295.93532924684956</v>
      </c>
      <c r="L73" s="165">
        <f>+'[4]Resumen ($)'!L73</f>
        <v>293.09362469343921</v>
      </c>
      <c r="M73" s="165">
        <f>+'[4]Resumen ($)'!M73</f>
        <v>286.27688249405077</v>
      </c>
    </row>
    <row r="74" spans="1:13" x14ac:dyDescent="0.25">
      <c r="A74" s="174">
        <v>0.2</v>
      </c>
      <c r="F74" s="125" t="s">
        <v>213</v>
      </c>
      <c r="G74" s="165">
        <f>+'[4]Resumen ($)'!G74</f>
        <v>288.05614522707958</v>
      </c>
      <c r="H74" s="165">
        <f>+'[4]Resumen ($)'!H74</f>
        <v>316.70433167451216</v>
      </c>
      <c r="I74" s="175">
        <f>+'[4]Resumen ($)'!I74</f>
        <v>258.47875966626719</v>
      </c>
      <c r="K74" s="165">
        <f>+'[4]Resumen ($)'!K74</f>
        <v>326.24816755826595</v>
      </c>
      <c r="L74" s="165">
        <f>+'[4]Resumen ($)'!L74</f>
        <v>323.11538545465044</v>
      </c>
      <c r="M74" s="165">
        <f>+'[4]Resumen ($)'!M74</f>
        <v>315.60040014712558</v>
      </c>
    </row>
    <row r="75" spans="1:13" ht="15.75" thickBot="1" x14ac:dyDescent="0.3">
      <c r="A75" s="176">
        <v>0.3</v>
      </c>
      <c r="B75" s="147"/>
      <c r="C75" s="147"/>
      <c r="D75" s="147"/>
      <c r="E75" s="147"/>
      <c r="F75" s="147" t="s">
        <v>213</v>
      </c>
      <c r="G75" s="168">
        <f>+'[4]Resumen ($)'!G75</f>
        <v>300.82186817132862</v>
      </c>
      <c r="H75" s="168">
        <f>+'[4]Resumen ($)'!H75</f>
        <v>338.88488112692232</v>
      </c>
      <c r="I75" s="177">
        <f>+'[4]Resumen ($)'!I75</f>
        <v>276.58145147620263</v>
      </c>
      <c r="K75" s="168">
        <f>+'[4]Resumen ($)'!K75</f>
        <v>349.09712442609106</v>
      </c>
      <c r="L75" s="168">
        <f>+'[4]Resumen ($)'!L75</f>
        <v>345.74493632949321</v>
      </c>
      <c r="M75" s="168">
        <f>+'[4]Resumen ($)'!M75</f>
        <v>337.70363519178574</v>
      </c>
    </row>
    <row r="76" spans="1:13" ht="15.75" thickBot="1" x14ac:dyDescent="0.3"/>
    <row r="77" spans="1:13" ht="15.75" thickBot="1" x14ac:dyDescent="0.3">
      <c r="A77" s="121" t="s">
        <v>185</v>
      </c>
      <c r="B77" s="123"/>
      <c r="C77" s="123"/>
      <c r="D77" s="123"/>
      <c r="E77" s="123"/>
      <c r="F77" s="123"/>
      <c r="G77" s="123"/>
      <c r="H77" s="123"/>
      <c r="I77" s="124"/>
      <c r="K77" s="123"/>
      <c r="L77" s="123"/>
      <c r="M77" s="123"/>
    </row>
    <row r="78" spans="1:13" ht="15.75" thickBot="1" x14ac:dyDescent="0.3">
      <c r="A78" s="126" t="s">
        <v>31</v>
      </c>
      <c r="B78" s="127" t="s">
        <v>157</v>
      </c>
      <c r="C78" s="127" t="s">
        <v>186</v>
      </c>
      <c r="D78" s="127"/>
      <c r="E78" s="127"/>
      <c r="F78" s="127" t="s">
        <v>158</v>
      </c>
      <c r="G78" s="268" t="str">
        <f>+'[4]Resumen ($)'!G78</f>
        <v>Chile SEN</v>
      </c>
      <c r="H78" s="268" t="str">
        <f>+'[4]Resumen ($)'!H78</f>
        <v>Chile SSMM</v>
      </c>
      <c r="I78" s="269" t="str">
        <f>+'[4]Resumen ($)'!I78</f>
        <v>Nacional</v>
      </c>
      <c r="K78" s="265" t="str">
        <f>+'[4]Resumen ($)'!K78</f>
        <v>SSMM-10</v>
      </c>
      <c r="L78" s="266" t="str">
        <f>+'[4]Resumen ($)'!L78</f>
        <v>SSMM-11</v>
      </c>
      <c r="M78" s="267" t="str">
        <f>+'[4]Resumen ($)'!M78</f>
        <v>SSMM-12</v>
      </c>
    </row>
    <row r="79" spans="1:13" x14ac:dyDescent="0.25">
      <c r="A79" s="129" t="s">
        <v>177</v>
      </c>
      <c r="B79" s="125" t="s">
        <v>161</v>
      </c>
      <c r="C79" s="164" t="s">
        <v>187</v>
      </c>
      <c r="D79" s="164"/>
      <c r="F79" s="125" t="s">
        <v>162</v>
      </c>
      <c r="G79" s="165">
        <f>+'[4]Resumen ($)'!G79</f>
        <v>11801.450483510276</v>
      </c>
      <c r="H79" s="165">
        <f>+'[4]Resumen ($)'!H79</f>
        <v>9724.8123317574118</v>
      </c>
      <c r="I79" s="166">
        <f>+'[4]Resumen ($)'!I79</f>
        <v>11732.943183799813</v>
      </c>
      <c r="K79" s="165">
        <f>+'[4]Resumen ($)'!K79</f>
        <v>8779.7170663574816</v>
      </c>
      <c r="L79" s="165">
        <f>+'[4]Resumen ($)'!L79</f>
        <v>10071.444659209192</v>
      </c>
      <c r="M79" s="165">
        <f>+'[4]Resumen ($)'!M79</f>
        <v>10299.862647949041</v>
      </c>
    </row>
    <row r="80" spans="1:13" x14ac:dyDescent="0.25">
      <c r="A80" s="129" t="s">
        <v>177</v>
      </c>
      <c r="B80" s="125" t="s">
        <v>161</v>
      </c>
      <c r="C80" s="164" t="s">
        <v>188</v>
      </c>
      <c r="D80" s="164"/>
      <c r="F80" s="125" t="s">
        <v>162</v>
      </c>
      <c r="G80" s="165">
        <f>+'[4]Resumen ($)'!G80</f>
        <v>4768.4469849014167</v>
      </c>
      <c r="H80" s="165">
        <f>+'[4]Resumen ($)'!H80</f>
        <v>3929.3688607934218</v>
      </c>
      <c r="I80" s="166">
        <f>+'[4]Resumen ($)'!I80</f>
        <v>4740.7661987807151</v>
      </c>
      <c r="K80" s="165">
        <f>+'[4]Resumen ($)'!K80</f>
        <v>3547.497439561103</v>
      </c>
      <c r="L80" s="165">
        <f>+'[4]Resumen ($)'!L80</f>
        <v>4069.42773567633</v>
      </c>
      <c r="M80" s="165">
        <f>+'[4]Resumen ($)'!M80</f>
        <v>4161.7213966314539</v>
      </c>
    </row>
    <row r="81" spans="1:13" ht="15.75" thickBot="1" x14ac:dyDescent="0.3">
      <c r="A81" s="146" t="s">
        <v>177</v>
      </c>
      <c r="B81" s="147" t="s">
        <v>161</v>
      </c>
      <c r="C81" s="167" t="s">
        <v>189</v>
      </c>
      <c r="D81" s="167"/>
      <c r="E81" s="147"/>
      <c r="F81" s="147" t="s">
        <v>162</v>
      </c>
      <c r="G81" s="168">
        <f>+'[4]Resumen ($)'!G81</f>
        <v>4060.7225069591154</v>
      </c>
      <c r="H81" s="168">
        <f>+'[4]Resumen ($)'!H81</f>
        <v>3346.1788757829763</v>
      </c>
      <c r="I81" s="169">
        <f>+'[4]Resumen ($)'!I81</f>
        <v>4037.1500542157869</v>
      </c>
      <c r="K81" s="168">
        <f>+'[4]Resumen ($)'!K81</f>
        <v>3020.9841363064716</v>
      </c>
      <c r="L81" s="168">
        <f>+'[4]Resumen ($)'!L81</f>
        <v>3465.4504598725612</v>
      </c>
      <c r="M81" s="168">
        <f>+'[4]Resumen ($)'!M81</f>
        <v>3544.0460587073189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P295"/>
  <sheetViews>
    <sheetView showGridLines="0" topLeftCell="A25" zoomScale="85" zoomScaleNormal="85" workbookViewId="0">
      <selection activeCell="D7" sqref="D7"/>
    </sheetView>
  </sheetViews>
  <sheetFormatPr baseColWidth="10" defaultRowHeight="15" x14ac:dyDescent="0.25"/>
  <sheetData>
    <row r="1" spans="2:16" x14ac:dyDescent="0.25">
      <c r="B1" s="1" t="s">
        <v>73</v>
      </c>
    </row>
    <row r="3" spans="2:16" x14ac:dyDescent="0.25">
      <c r="B3" t="s">
        <v>0</v>
      </c>
      <c r="C3" s="13" t="s">
        <v>71</v>
      </c>
    </row>
    <row r="6" spans="2:16" ht="45" x14ac:dyDescent="0.25">
      <c r="B6" s="5" t="s">
        <v>8</v>
      </c>
      <c r="C6" s="5" t="s">
        <v>23</v>
      </c>
      <c r="D6" s="5" t="s">
        <v>72</v>
      </c>
      <c r="E6" s="5" t="s">
        <v>2</v>
      </c>
      <c r="F6" s="5" t="s">
        <v>3</v>
      </c>
      <c r="G6" s="5" t="s">
        <v>24</v>
      </c>
      <c r="I6" s="5" t="s">
        <v>8</v>
      </c>
      <c r="J6" s="5" t="s">
        <v>9</v>
      </c>
      <c r="K6" s="5" t="s">
        <v>10</v>
      </c>
      <c r="L6" s="5" t="s">
        <v>1</v>
      </c>
    </row>
    <row r="7" spans="2:16" x14ac:dyDescent="0.25">
      <c r="B7" t="s">
        <v>11</v>
      </c>
      <c r="C7" s="2">
        <v>40179</v>
      </c>
      <c r="D7" s="4">
        <f>+VLOOKUP(C7,[5]Tipo_cambio_mult_Real!$A$9:$D$488,4,0)</f>
        <v>500.66</v>
      </c>
      <c r="E7" s="14"/>
      <c r="F7" s="3"/>
      <c r="G7" s="3"/>
      <c r="I7" t="s">
        <v>11</v>
      </c>
      <c r="J7" s="4" t="e">
        <f ca="1">+_xlfn.MAXIFS($D$31:$D$250,$B$31:$B$250,I7)</f>
        <v>#NAME?</v>
      </c>
      <c r="K7" s="4" t="e">
        <f ca="1">+_xlfn.MINIFS($D$31:$D$250,$B$31:$B$250,I7)</f>
        <v>#NAME?</v>
      </c>
      <c r="L7" s="4">
        <f t="shared" ref="L7:L18" si="0">+AVERAGEIF($B$31:$B$250,I7,$D$31:$D$250)</f>
        <v>703.64427767470625</v>
      </c>
      <c r="O7" s="6" t="s">
        <v>6</v>
      </c>
      <c r="P7" s="7">
        <f>+AVERAGE(D7:D188)</f>
        <v>675.26347974734063</v>
      </c>
    </row>
    <row r="8" spans="2:16" x14ac:dyDescent="0.25">
      <c r="B8" t="s">
        <v>22</v>
      </c>
      <c r="C8" s="2">
        <v>40210</v>
      </c>
      <c r="D8" s="4">
        <f>+VLOOKUP(C8,[5]Tipo_cambio_mult_Real!$A$9:$D$488,4,0)</f>
        <v>532.55999999999995</v>
      </c>
      <c r="E8" s="14">
        <f>+D8/D7-1</f>
        <v>6.3715895018575219E-2</v>
      </c>
      <c r="F8" s="3"/>
      <c r="G8" s="3"/>
      <c r="I8" t="s">
        <v>22</v>
      </c>
      <c r="J8" s="4" t="e">
        <f t="shared" ref="J8:J18" ca="1" si="1">+_xlfn.MAXIFS($D$31:$D$250,$B$31:$B$250,I8)</f>
        <v>#NAME?</v>
      </c>
      <c r="K8" s="4" t="e">
        <f t="shared" ref="K8:K18" ca="1" si="2">+_xlfn.MINIFS($D$31:$D$250,$B$31:$B$250,I8)</f>
        <v>#NAME?</v>
      </c>
      <c r="L8" s="4">
        <f t="shared" si="0"/>
        <v>698.33508673469385</v>
      </c>
      <c r="O8" s="8" t="s">
        <v>7</v>
      </c>
      <c r="P8" s="9">
        <f>+MEDIAN(D7:D188)</f>
        <v>666.64285714285711</v>
      </c>
    </row>
    <row r="9" spans="2:16" x14ac:dyDescent="0.25">
      <c r="B9" t="s">
        <v>12</v>
      </c>
      <c r="C9" s="2">
        <v>40238</v>
      </c>
      <c r="D9" s="4">
        <f>+VLOOKUP(C9,[5]Tipo_cambio_mult_Real!$A$9:$D$488,4,0)</f>
        <v>523.16</v>
      </c>
      <c r="E9" s="14">
        <f t="shared" ref="E9:E72" si="3">+D9/D8-1</f>
        <v>-1.7650593360372446E-2</v>
      </c>
      <c r="F9" s="3"/>
      <c r="G9" s="3"/>
      <c r="I9" t="s">
        <v>12</v>
      </c>
      <c r="J9" s="4" t="e">
        <f t="shared" ca="1" si="1"/>
        <v>#NAME?</v>
      </c>
      <c r="K9" s="4" t="e">
        <f t="shared" ca="1" si="2"/>
        <v>#NAME?</v>
      </c>
      <c r="L9" s="4">
        <f t="shared" si="0"/>
        <v>702.82409755720494</v>
      </c>
      <c r="O9" s="8" t="s">
        <v>4</v>
      </c>
      <c r="P9" s="9">
        <f>+STDEV(D7:D188)</f>
        <v>148.98375994963914</v>
      </c>
    </row>
    <row r="10" spans="2:16" x14ac:dyDescent="0.25">
      <c r="B10" t="s">
        <v>13</v>
      </c>
      <c r="C10" s="2">
        <v>40269</v>
      </c>
      <c r="D10" s="4">
        <f>+VLOOKUP(C10,[5]Tipo_cambio_mult_Real!$A$9:$D$488,4,0)</f>
        <v>520.62</v>
      </c>
      <c r="E10" s="14">
        <f t="shared" si="3"/>
        <v>-4.8551112470371915E-3</v>
      </c>
      <c r="F10" s="3"/>
      <c r="G10" s="3"/>
      <c r="I10" t="s">
        <v>13</v>
      </c>
      <c r="J10" s="4" t="e">
        <f t="shared" ca="1" si="1"/>
        <v>#NAME?</v>
      </c>
      <c r="K10" s="4" t="e">
        <f t="shared" ca="1" si="2"/>
        <v>#NAME?</v>
      </c>
      <c r="L10" s="4">
        <f t="shared" si="0"/>
        <v>701.67204840022146</v>
      </c>
      <c r="O10" s="10" t="s">
        <v>5</v>
      </c>
      <c r="P10" s="11">
        <f>+MAX(D7:D188)-MIN(D7:D188)</f>
        <v>537.82649350649353</v>
      </c>
    </row>
    <row r="11" spans="2:16" x14ac:dyDescent="0.25">
      <c r="B11" t="s">
        <v>14</v>
      </c>
      <c r="C11" s="2">
        <v>40299</v>
      </c>
      <c r="D11" s="4">
        <f>+VLOOKUP(C11,[5]Tipo_cambio_mult_Real!$A$9:$D$488,4,0)</f>
        <v>533.21</v>
      </c>
      <c r="E11" s="14">
        <f t="shared" si="3"/>
        <v>2.4182705236064805E-2</v>
      </c>
      <c r="F11" s="3"/>
      <c r="G11" s="3"/>
      <c r="I11" t="s">
        <v>14</v>
      </c>
      <c r="J11" s="4" t="e">
        <f t="shared" ca="1" si="1"/>
        <v>#NAME?</v>
      </c>
      <c r="K11" s="4" t="e">
        <f t="shared" ca="1" si="2"/>
        <v>#NAME?</v>
      </c>
      <c r="L11" s="4">
        <f t="shared" si="0"/>
        <v>703.72732229925464</v>
      </c>
    </row>
    <row r="12" spans="2:16" x14ac:dyDescent="0.25">
      <c r="B12" t="s">
        <v>15</v>
      </c>
      <c r="C12" s="2">
        <v>40330</v>
      </c>
      <c r="D12" s="4">
        <f>+VLOOKUP(C12,[5]Tipo_cambio_mult_Real!$A$9:$D$488,4,0)</f>
        <v>536.66999999999996</v>
      </c>
      <c r="E12" s="14">
        <f t="shared" si="3"/>
        <v>6.4890005813842411E-3</v>
      </c>
      <c r="F12" s="3"/>
      <c r="G12" s="3"/>
      <c r="I12" t="s">
        <v>15</v>
      </c>
      <c r="J12" s="4" t="e">
        <f t="shared" ca="1" si="1"/>
        <v>#NAME?</v>
      </c>
      <c r="K12" s="4" t="e">
        <f t="shared" ca="1" si="2"/>
        <v>#NAME?</v>
      </c>
      <c r="L12" s="4">
        <f t="shared" si="0"/>
        <v>707.74109049409242</v>
      </c>
    </row>
    <row r="13" spans="2:16" x14ac:dyDescent="0.25">
      <c r="B13" t="s">
        <v>16</v>
      </c>
      <c r="C13" s="2">
        <v>40360</v>
      </c>
      <c r="D13" s="4">
        <f>+VLOOKUP(C13,[5]Tipo_cambio_mult_Real!$A$9:$D$488,4,0)</f>
        <v>531.72</v>
      </c>
      <c r="E13" s="14">
        <f t="shared" si="3"/>
        <v>-9.2235451953713854E-3</v>
      </c>
      <c r="F13" s="3"/>
      <c r="G13" s="4">
        <f>+AVERAGE(D7:D13)</f>
        <v>525.51428571428573</v>
      </c>
      <c r="I13" t="s">
        <v>16</v>
      </c>
      <c r="J13" s="4" t="e">
        <f t="shared" ca="1" si="1"/>
        <v>#NAME?</v>
      </c>
      <c r="K13" s="4" t="e">
        <f t="shared" ca="1" si="2"/>
        <v>#NAME?</v>
      </c>
      <c r="L13" s="4">
        <f t="shared" si="0"/>
        <v>699.94487895437896</v>
      </c>
    </row>
    <row r="14" spans="2:16" x14ac:dyDescent="0.25">
      <c r="B14" t="s">
        <v>17</v>
      </c>
      <c r="C14" s="2">
        <v>40391</v>
      </c>
      <c r="D14" s="4">
        <f>+VLOOKUP(C14,[5]Tipo_cambio_mult_Real!$A$9:$D$488,4,0)</f>
        <v>509.32</v>
      </c>
      <c r="E14" s="14">
        <f t="shared" si="3"/>
        <v>-4.2127435492364418E-2</v>
      </c>
      <c r="F14" s="3"/>
      <c r="G14" s="4">
        <f t="shared" ref="G14:G77" si="4">+AVERAGE(D8:D14)</f>
        <v>526.75142857142851</v>
      </c>
      <c r="I14" t="s">
        <v>17</v>
      </c>
      <c r="J14" s="4" t="e">
        <f t="shared" ca="1" si="1"/>
        <v>#NAME?</v>
      </c>
      <c r="K14" s="4" t="e">
        <f t="shared" ca="1" si="2"/>
        <v>#NAME?</v>
      </c>
      <c r="L14" s="4">
        <f t="shared" si="0"/>
        <v>706.78723343323338</v>
      </c>
    </row>
    <row r="15" spans="2:16" x14ac:dyDescent="0.25">
      <c r="B15" t="s">
        <v>18</v>
      </c>
      <c r="C15" s="2">
        <v>40422</v>
      </c>
      <c r="D15" s="4">
        <f>+VLOOKUP(C15,[5]Tipo_cambio_mult_Real!$A$9:$D$488,4,0)</f>
        <v>493.93</v>
      </c>
      <c r="E15" s="14">
        <f t="shared" si="3"/>
        <v>-3.0216759601036647E-2</v>
      </c>
      <c r="F15" s="3"/>
      <c r="G15" s="4">
        <f t="shared" si="4"/>
        <v>521.23285714285714</v>
      </c>
      <c r="I15" t="s">
        <v>18</v>
      </c>
      <c r="J15" s="4" t="e">
        <f t="shared" ca="1" si="1"/>
        <v>#NAME?</v>
      </c>
      <c r="K15" s="4" t="e">
        <f t="shared" ca="1" si="2"/>
        <v>#NAME?</v>
      </c>
      <c r="L15" s="4">
        <f t="shared" si="0"/>
        <v>711.30183849329194</v>
      </c>
    </row>
    <row r="16" spans="2:16" x14ac:dyDescent="0.25">
      <c r="B16" t="s">
        <v>19</v>
      </c>
      <c r="C16" s="2">
        <v>40452</v>
      </c>
      <c r="D16" s="4">
        <f>+VLOOKUP(C16,[5]Tipo_cambio_mult_Real!$A$9:$D$488,4,0)</f>
        <v>484.04</v>
      </c>
      <c r="E16" s="14">
        <f t="shared" si="3"/>
        <v>-2.0023080193549703E-2</v>
      </c>
      <c r="F16" s="3"/>
      <c r="G16" s="4">
        <f t="shared" si="4"/>
        <v>515.64428571428573</v>
      </c>
      <c r="I16" t="s">
        <v>19</v>
      </c>
      <c r="J16" s="4" t="e">
        <f t="shared" ca="1" si="1"/>
        <v>#NAME?</v>
      </c>
      <c r="K16" s="4" t="e">
        <f t="shared" ca="1" si="2"/>
        <v>#NAME?</v>
      </c>
      <c r="L16" s="4">
        <f t="shared" si="0"/>
        <v>720.08283201009522</v>
      </c>
    </row>
    <row r="17" spans="1:16" x14ac:dyDescent="0.25">
      <c r="B17" t="s">
        <v>20</v>
      </c>
      <c r="C17" s="2">
        <v>40483</v>
      </c>
      <c r="D17" s="4">
        <f>+VLOOKUP(C17,[5]Tipo_cambio_mult_Real!$A$9:$D$488,4,0)</f>
        <v>482.32</v>
      </c>
      <c r="E17" s="14">
        <f t="shared" si="3"/>
        <v>-3.553425336749072E-3</v>
      </c>
      <c r="F17" s="3"/>
      <c r="G17" s="4">
        <f t="shared" si="4"/>
        <v>510.17285714285714</v>
      </c>
      <c r="I17" t="s">
        <v>20</v>
      </c>
      <c r="J17" s="4" t="e">
        <f t="shared" ca="1" si="1"/>
        <v>#NAME?</v>
      </c>
      <c r="K17" s="4" t="e">
        <f t="shared" ca="1" si="2"/>
        <v>#NAME?</v>
      </c>
      <c r="L17" s="4">
        <f t="shared" si="0"/>
        <v>723.16048351648351</v>
      </c>
    </row>
    <row r="18" spans="1:16" x14ac:dyDescent="0.25">
      <c r="B18" t="s">
        <v>21</v>
      </c>
      <c r="C18" s="2">
        <v>40513</v>
      </c>
      <c r="D18" s="4">
        <f>+VLOOKUP(C18,[5]Tipo_cambio_mult_Real!$A$9:$D$488,4,0)</f>
        <v>474.78</v>
      </c>
      <c r="E18" s="14">
        <f t="shared" si="3"/>
        <v>-1.5632774921214176E-2</v>
      </c>
      <c r="F18" s="3"/>
      <c r="G18" s="4">
        <f t="shared" si="4"/>
        <v>501.82571428571424</v>
      </c>
      <c r="I18" t="s">
        <v>21</v>
      </c>
      <c r="J18" s="4" t="e">
        <f t="shared" ca="1" si="1"/>
        <v>#NAME?</v>
      </c>
      <c r="K18" s="4" t="e">
        <f t="shared" ca="1" si="2"/>
        <v>#NAME?</v>
      </c>
      <c r="L18" s="4">
        <f t="shared" si="0"/>
        <v>722.82174349334878</v>
      </c>
    </row>
    <row r="19" spans="1:16" x14ac:dyDescent="0.25">
      <c r="B19" t="s">
        <v>11</v>
      </c>
      <c r="C19" s="2">
        <v>40544</v>
      </c>
      <c r="D19" s="4">
        <f>+VLOOKUP(C19,[5]Tipo_cambio_mult_Real!$A$9:$D$488,4,0)</f>
        <v>489.44095238095241</v>
      </c>
      <c r="E19" s="14">
        <f t="shared" si="3"/>
        <v>3.0879464975256843E-2</v>
      </c>
      <c r="F19" s="3">
        <f t="shared" ref="F19:F82" si="5">+D19/D7-1</f>
        <v>-2.2408515996979239E-2</v>
      </c>
      <c r="G19" s="4">
        <f t="shared" si="4"/>
        <v>495.07870748299314</v>
      </c>
    </row>
    <row r="20" spans="1:16" x14ac:dyDescent="0.25">
      <c r="B20" t="s">
        <v>22</v>
      </c>
      <c r="C20" s="2">
        <v>40575</v>
      </c>
      <c r="D20" s="4">
        <f>+VLOOKUP(C20,[5]Tipo_cambio_mult_Real!$A$9:$D$488,4,0)</f>
        <v>475.69099999999997</v>
      </c>
      <c r="E20" s="14">
        <f t="shared" si="3"/>
        <v>-2.8093179195700535E-2</v>
      </c>
      <c r="F20" s="3">
        <f t="shared" si="5"/>
        <v>-0.10678421210755595</v>
      </c>
      <c r="G20" s="4">
        <f t="shared" si="4"/>
        <v>487.07456462585026</v>
      </c>
      <c r="I20" s="12" t="s">
        <v>25</v>
      </c>
    </row>
    <row r="21" spans="1:16" x14ac:dyDescent="0.25">
      <c r="B21" t="s">
        <v>12</v>
      </c>
      <c r="C21" s="2">
        <v>40603</v>
      </c>
      <c r="D21" s="4">
        <f>+VLOOKUP(C21,[5]Tipo_cambio_mult_Real!$A$9:$D$488,4,0)</f>
        <v>479.6521739130435</v>
      </c>
      <c r="E21" s="14">
        <f t="shared" si="3"/>
        <v>8.327199617069736E-3</v>
      </c>
      <c r="F21" s="3">
        <f t="shared" si="5"/>
        <v>-8.3163518019260807E-2</v>
      </c>
      <c r="G21" s="4">
        <f t="shared" si="4"/>
        <v>482.83630375628508</v>
      </c>
    </row>
    <row r="22" spans="1:16" x14ac:dyDescent="0.25">
      <c r="B22" t="s">
        <v>13</v>
      </c>
      <c r="C22" s="2">
        <v>40634</v>
      </c>
      <c r="D22" s="4">
        <f>+VLOOKUP(C22,[5]Tipo_cambio_mult_Real!$A$9:$D$488,4,0)</f>
        <v>471.32000000000005</v>
      </c>
      <c r="E22" s="14">
        <f t="shared" si="3"/>
        <v>-1.7371283538796134E-2</v>
      </c>
      <c r="F22" s="3">
        <f t="shared" si="5"/>
        <v>-9.4694786984748869E-2</v>
      </c>
      <c r="G22" s="4">
        <f t="shared" si="4"/>
        <v>479.60630375628517</v>
      </c>
      <c r="I22" s="5" t="s">
        <v>8</v>
      </c>
      <c r="J22" s="5" t="s">
        <v>9</v>
      </c>
      <c r="K22" s="5" t="s">
        <v>10</v>
      </c>
      <c r="L22" s="5" t="s">
        <v>1</v>
      </c>
    </row>
    <row r="23" spans="1:16" x14ac:dyDescent="0.25">
      <c r="B23" t="s">
        <v>14</v>
      </c>
      <c r="C23" s="2">
        <v>40664</v>
      </c>
      <c r="D23" s="4">
        <f>+VLOOKUP(C23,[5]Tipo_cambio_mult_Real!$A$9:$D$488,4,0)</f>
        <v>467.72863636363633</v>
      </c>
      <c r="E23" s="14">
        <f t="shared" si="3"/>
        <v>-7.6197989399213739E-3</v>
      </c>
      <c r="F23" s="3">
        <f t="shared" si="5"/>
        <v>-0.12280595569543651</v>
      </c>
      <c r="G23" s="4">
        <f t="shared" si="4"/>
        <v>477.27610895109035</v>
      </c>
      <c r="I23" t="s">
        <v>11</v>
      </c>
      <c r="J23" s="4" t="e">
        <f ca="1">+_xlfn.MAXIFS($G$13:$G$188,$B$13:$B$188,$I23)</f>
        <v>#NAME?</v>
      </c>
      <c r="K23" s="4" t="e">
        <f ca="1">+_xlfn.MINIFS($G$13:$G$188,$B$13:$B$188,$I23)</f>
        <v>#NAME?</v>
      </c>
      <c r="L23" s="4">
        <f>+AVERAGEIFS($G$13:$G$188,$B$13:$B$188,$I23)</f>
        <v>685.33936295047522</v>
      </c>
    </row>
    <row r="24" spans="1:16" x14ac:dyDescent="0.25">
      <c r="B24" t="s">
        <v>15</v>
      </c>
      <c r="C24" s="2">
        <v>40695</v>
      </c>
      <c r="D24" s="4">
        <f>+VLOOKUP(C24,[5]Tipo_cambio_mult_Real!$A$9:$D$488,4,0)</f>
        <v>469.41190476190468</v>
      </c>
      <c r="E24" s="14">
        <f t="shared" si="3"/>
        <v>3.5988140716698425E-3</v>
      </c>
      <c r="F24" s="3">
        <f t="shared" si="5"/>
        <v>-0.12532486488548877</v>
      </c>
      <c r="G24" s="4">
        <f t="shared" si="4"/>
        <v>475.43209534564812</v>
      </c>
      <c r="I24" t="s">
        <v>22</v>
      </c>
      <c r="J24" s="4" t="e">
        <f t="shared" ref="J24:J34" ca="1" si="6">+_xlfn.MAXIFS($G$13:$G$188,$B$13:$B$188,$I24)</f>
        <v>#NAME?</v>
      </c>
      <c r="K24" s="4" t="e">
        <f t="shared" ref="K24:K34" ca="1" si="7">+_xlfn.MINIFS($G$13:$G$188,$B$13:$B$188,$I24)</f>
        <v>#NAME?</v>
      </c>
      <c r="L24" s="4">
        <f t="shared" ref="L24:L34" si="8">+AVERAGEIFS($G$13:$G$188,$B$13:$B$188,$I24)</f>
        <v>686.84833099830053</v>
      </c>
    </row>
    <row r="25" spans="1:16" x14ac:dyDescent="0.25">
      <c r="B25" t="s">
        <v>16</v>
      </c>
      <c r="C25" s="2">
        <v>40725</v>
      </c>
      <c r="D25" s="4">
        <f>+VLOOKUP(C25,[5]Tipo_cambio_mult_Real!$A$9:$D$488,4,0)</f>
        <v>462.93714285714276</v>
      </c>
      <c r="E25" s="14">
        <f t="shared" si="3"/>
        <v>-1.3793348313238973E-2</v>
      </c>
      <c r="F25" s="3">
        <f t="shared" si="5"/>
        <v>-0.12935916862795693</v>
      </c>
      <c r="G25" s="4">
        <f t="shared" si="4"/>
        <v>473.74025861095424</v>
      </c>
      <c r="I25" t="s">
        <v>12</v>
      </c>
      <c r="J25" s="4" t="e">
        <f t="shared" ca="1" si="6"/>
        <v>#NAME?</v>
      </c>
      <c r="K25" s="4" t="e">
        <f t="shared" ca="1" si="7"/>
        <v>#NAME?</v>
      </c>
      <c r="L25" s="4">
        <f t="shared" si="8"/>
        <v>669.08226068429292</v>
      </c>
      <c r="O25" s="6" t="s">
        <v>6</v>
      </c>
      <c r="P25" s="7">
        <f>+AVERAGE(G13:G188)</f>
        <v>672.87334580064498</v>
      </c>
    </row>
    <row r="26" spans="1:16" x14ac:dyDescent="0.25">
      <c r="B26" t="s">
        <v>17</v>
      </c>
      <c r="C26" s="2">
        <v>40756</v>
      </c>
      <c r="D26" s="4">
        <f>+VLOOKUP(C26,[5]Tipo_cambio_mult_Real!$A$9:$D$488,4,0)</f>
        <v>466.79045454545451</v>
      </c>
      <c r="E26" s="14">
        <f t="shared" si="3"/>
        <v>8.323617466790445E-3</v>
      </c>
      <c r="F26" s="3">
        <f t="shared" si="5"/>
        <v>-8.3502602400348458E-2</v>
      </c>
      <c r="G26" s="4">
        <f t="shared" si="4"/>
        <v>470.50447320588307</v>
      </c>
      <c r="I26" t="s">
        <v>13</v>
      </c>
      <c r="J26" s="4" t="e">
        <f t="shared" ca="1" si="6"/>
        <v>#NAME?</v>
      </c>
      <c r="K26" s="4" t="e">
        <f t="shared" ca="1" si="7"/>
        <v>#NAME?</v>
      </c>
      <c r="L26" s="4">
        <f t="shared" si="8"/>
        <v>669.43367159504589</v>
      </c>
      <c r="O26" s="8" t="s">
        <v>7</v>
      </c>
      <c r="P26" s="9">
        <f>+MEDIAN(G13:G188)</f>
        <v>665.64650962011592</v>
      </c>
    </row>
    <row r="27" spans="1:16" x14ac:dyDescent="0.25">
      <c r="B27" t="s">
        <v>18</v>
      </c>
      <c r="C27" s="2">
        <v>40787</v>
      </c>
      <c r="D27" s="4">
        <f>+VLOOKUP(C27,[5]Tipo_cambio_mult_Real!$A$9:$D$488,4,0)</f>
        <v>483.69380952380953</v>
      </c>
      <c r="E27" s="14">
        <f t="shared" si="3"/>
        <v>3.6211869402545949E-2</v>
      </c>
      <c r="F27" s="3">
        <f t="shared" si="5"/>
        <v>-2.0723969947544107E-2</v>
      </c>
      <c r="G27" s="4">
        <f t="shared" si="4"/>
        <v>471.64773170928447</v>
      </c>
      <c r="I27" t="s">
        <v>14</v>
      </c>
      <c r="J27" s="4" t="e">
        <f t="shared" ca="1" si="6"/>
        <v>#NAME?</v>
      </c>
      <c r="K27" s="4" t="e">
        <f t="shared" ca="1" si="7"/>
        <v>#NAME?</v>
      </c>
      <c r="L27" s="4">
        <f t="shared" si="8"/>
        <v>668.983160315688</v>
      </c>
      <c r="O27" s="8" t="s">
        <v>4</v>
      </c>
      <c r="P27" s="9">
        <f>+STDEV(G13:G188)</f>
        <v>143.14917620800196</v>
      </c>
    </row>
    <row r="28" spans="1:16" x14ac:dyDescent="0.25">
      <c r="B28" t="s">
        <v>19</v>
      </c>
      <c r="C28" s="2">
        <v>40817</v>
      </c>
      <c r="D28" s="4">
        <f>+VLOOKUP(C28,[5]Tipo_cambio_mult_Real!$A$9:$D$488,4,0)</f>
        <v>511.74421052631584</v>
      </c>
      <c r="E28" s="14">
        <f t="shared" si="3"/>
        <v>5.7992061196982414E-2</v>
      </c>
      <c r="F28" s="3">
        <f t="shared" si="5"/>
        <v>5.7235374196999977E-2</v>
      </c>
      <c r="G28" s="4">
        <f t="shared" si="4"/>
        <v>476.23230836832346</v>
      </c>
      <c r="I28" t="s">
        <v>15</v>
      </c>
      <c r="J28" s="4" t="e">
        <f t="shared" ca="1" si="6"/>
        <v>#NAME?</v>
      </c>
      <c r="K28" s="4" t="e">
        <f t="shared" ca="1" si="7"/>
        <v>#NAME?</v>
      </c>
      <c r="L28" s="4">
        <f t="shared" si="8"/>
        <v>669.18220385566042</v>
      </c>
      <c r="O28" s="10" t="s">
        <v>5</v>
      </c>
      <c r="P28" s="11">
        <f>+MAX(G13:G188)-MIN(G13:G188)</f>
        <v>486.8100398842015</v>
      </c>
    </row>
    <row r="29" spans="1:16" x14ac:dyDescent="0.25">
      <c r="B29" t="s">
        <v>20</v>
      </c>
      <c r="C29" s="2">
        <v>40848</v>
      </c>
      <c r="D29" s="4">
        <f>+VLOOKUP(C29,[5]Tipo_cambio_mult_Real!$A$9:$D$488,4,0)</f>
        <v>508.43761904761897</v>
      </c>
      <c r="E29" s="14">
        <f t="shared" si="3"/>
        <v>-6.4614145322643424E-3</v>
      </c>
      <c r="F29" s="3">
        <f t="shared" si="5"/>
        <v>5.4149981438918138E-2</v>
      </c>
      <c r="G29" s="4">
        <f t="shared" si="4"/>
        <v>481.53482537512616</v>
      </c>
      <c r="I29" t="s">
        <v>16</v>
      </c>
      <c r="J29" s="4" t="e">
        <f t="shared" ca="1" si="6"/>
        <v>#NAME?</v>
      </c>
      <c r="K29" s="4" t="e">
        <f t="shared" ca="1" si="7"/>
        <v>#NAME?</v>
      </c>
      <c r="L29" s="4">
        <f t="shared" si="8"/>
        <v>661.08893311374607</v>
      </c>
    </row>
    <row r="30" spans="1:16" x14ac:dyDescent="0.25">
      <c r="B30" t="s">
        <v>21</v>
      </c>
      <c r="C30" s="2">
        <v>40878</v>
      </c>
      <c r="D30" s="4">
        <f>+VLOOKUP(C30,[5]Tipo_cambio_mult_Real!$A$9:$D$488,4,0)</f>
        <v>517.17190476190467</v>
      </c>
      <c r="E30" s="14">
        <f t="shared" si="3"/>
        <v>1.7178677161312939E-2</v>
      </c>
      <c r="F30" s="3">
        <f t="shared" si="5"/>
        <v>8.9287469484613302E-2</v>
      </c>
      <c r="G30" s="4">
        <f t="shared" si="4"/>
        <v>488.59814943202167</v>
      </c>
      <c r="I30" t="s">
        <v>17</v>
      </c>
      <c r="J30" s="4" t="e">
        <f t="shared" ca="1" si="6"/>
        <v>#NAME?</v>
      </c>
      <c r="K30" s="4" t="e">
        <f t="shared" ca="1" si="7"/>
        <v>#NAME?</v>
      </c>
      <c r="L30" s="4">
        <f t="shared" si="8"/>
        <v>664.17452631102503</v>
      </c>
    </row>
    <row r="31" spans="1:16" x14ac:dyDescent="0.25">
      <c r="A31">
        <v>1</v>
      </c>
      <c r="B31" t="s">
        <v>11</v>
      </c>
      <c r="C31" s="2">
        <v>40909</v>
      </c>
      <c r="D31" s="4">
        <f>+VLOOKUP(C31,[5]Tipo_cambio_mult_Real!$A$9:$D$488,4,0)</f>
        <v>501.33954545454543</v>
      </c>
      <c r="E31" s="14">
        <f t="shared" si="3"/>
        <v>-3.0613339900295133E-2</v>
      </c>
      <c r="F31" s="3">
        <f t="shared" si="5"/>
        <v>2.4310579275621969E-2</v>
      </c>
      <c r="G31" s="4">
        <f t="shared" si="4"/>
        <v>493.15924095954171</v>
      </c>
      <c r="I31" t="s">
        <v>18</v>
      </c>
      <c r="J31" s="4" t="e">
        <f t="shared" ca="1" si="6"/>
        <v>#NAME?</v>
      </c>
      <c r="K31" s="4" t="e">
        <f t="shared" ca="1" si="7"/>
        <v>#NAME?</v>
      </c>
      <c r="L31" s="4">
        <f t="shared" si="8"/>
        <v>667.94810246008103</v>
      </c>
    </row>
    <row r="32" spans="1:16" x14ac:dyDescent="0.25">
      <c r="A32">
        <f t="shared" ref="A32:A95" si="9">+A31+1</f>
        <v>2</v>
      </c>
      <c r="B32" t="s">
        <v>22</v>
      </c>
      <c r="C32" s="2">
        <v>40940</v>
      </c>
      <c r="D32" s="4">
        <f>+VLOOKUP(C32,[5]Tipo_cambio_mult_Real!$A$9:$D$488,4,0)</f>
        <v>481.48857142857145</v>
      </c>
      <c r="E32" s="14">
        <f t="shared" si="3"/>
        <v>-3.9595867124297746E-2</v>
      </c>
      <c r="F32" s="3">
        <f t="shared" si="5"/>
        <v>1.2187683661392557E-2</v>
      </c>
      <c r="G32" s="4">
        <f t="shared" si="4"/>
        <v>495.80944504117434</v>
      </c>
      <c r="I32" t="s">
        <v>19</v>
      </c>
      <c r="J32" s="4" t="e">
        <f t="shared" ca="1" si="6"/>
        <v>#NAME?</v>
      </c>
      <c r="K32" s="4" t="e">
        <f t="shared" ca="1" si="7"/>
        <v>#NAME?</v>
      </c>
      <c r="L32" s="4">
        <f t="shared" si="8"/>
        <v>672.20584904775308</v>
      </c>
    </row>
    <row r="33" spans="1:12" x14ac:dyDescent="0.25">
      <c r="A33">
        <f t="shared" si="9"/>
        <v>3</v>
      </c>
      <c r="B33" t="s">
        <v>12</v>
      </c>
      <c r="C33" s="2">
        <v>40969</v>
      </c>
      <c r="D33" s="4">
        <f>+VLOOKUP(C33,[5]Tipo_cambio_mult_Real!$A$9:$D$488,4,0)</f>
        <v>485.39545454545447</v>
      </c>
      <c r="E33" s="14">
        <f t="shared" si="3"/>
        <v>8.1141762208214452E-3</v>
      </c>
      <c r="F33" s="3">
        <f t="shared" si="5"/>
        <v>1.1973844683235368E-2</v>
      </c>
      <c r="G33" s="4">
        <f t="shared" si="4"/>
        <v>498.46730218403144</v>
      </c>
      <c r="I33" t="s">
        <v>20</v>
      </c>
      <c r="J33" s="4" t="e">
        <f t="shared" ca="1" si="6"/>
        <v>#NAME?</v>
      </c>
      <c r="K33" s="4" t="e">
        <f t="shared" ca="1" si="7"/>
        <v>#NAME?</v>
      </c>
      <c r="L33" s="4">
        <f t="shared" si="8"/>
        <v>677.33396685742866</v>
      </c>
    </row>
    <row r="34" spans="1:12" x14ac:dyDescent="0.25">
      <c r="A34">
        <f t="shared" si="9"/>
        <v>4</v>
      </c>
      <c r="B34" t="s">
        <v>13</v>
      </c>
      <c r="C34" s="2">
        <v>41000</v>
      </c>
      <c r="D34" s="4">
        <f>+VLOOKUP(C34,[5]Tipo_cambio_mult_Real!$A$9:$D$488,4,0)</f>
        <v>486.00099999999992</v>
      </c>
      <c r="E34" s="14">
        <f t="shared" si="3"/>
        <v>1.2475301300720609E-3</v>
      </c>
      <c r="F34" s="3">
        <f t="shared" si="5"/>
        <v>3.1148688788932954E-2</v>
      </c>
      <c r="G34" s="4">
        <f t="shared" si="4"/>
        <v>498.79690082348719</v>
      </c>
      <c r="I34" t="s">
        <v>21</v>
      </c>
      <c r="J34" s="4" t="e">
        <f t="shared" ca="1" si="6"/>
        <v>#NAME?</v>
      </c>
      <c r="K34" s="4" t="e">
        <f t="shared" ca="1" si="7"/>
        <v>#NAME?</v>
      </c>
      <c r="L34" s="4">
        <f t="shared" si="8"/>
        <v>681.87230896811673</v>
      </c>
    </row>
    <row r="35" spans="1:12" x14ac:dyDescent="0.25">
      <c r="A35">
        <f t="shared" si="9"/>
        <v>5</v>
      </c>
      <c r="B35" t="s">
        <v>14</v>
      </c>
      <c r="C35" s="2">
        <v>41030</v>
      </c>
      <c r="D35" s="4">
        <f>+VLOOKUP(C35,[5]Tipo_cambio_mult_Real!$A$9:$D$488,4,0)</f>
        <v>497.08809523809515</v>
      </c>
      <c r="E35" s="14">
        <f t="shared" si="3"/>
        <v>2.2812906224668694E-2</v>
      </c>
      <c r="F35" s="3">
        <f t="shared" si="5"/>
        <v>6.2770283005792349E-2</v>
      </c>
      <c r="G35" s="4">
        <f t="shared" si="4"/>
        <v>496.70317006802719</v>
      </c>
    </row>
    <row r="36" spans="1:12" x14ac:dyDescent="0.25">
      <c r="A36">
        <f t="shared" si="9"/>
        <v>6</v>
      </c>
      <c r="B36" t="s">
        <v>15</v>
      </c>
      <c r="C36" s="2">
        <v>41061</v>
      </c>
      <c r="D36" s="4">
        <f>+VLOOKUP(C36,[5]Tipo_cambio_mult_Real!$A$9:$D$488,4,0)</f>
        <v>505.62809523809517</v>
      </c>
      <c r="E36" s="14">
        <f t="shared" si="3"/>
        <v>1.7180053358368141E-2</v>
      </c>
      <c r="F36" s="3">
        <f t="shared" si="5"/>
        <v>7.7152262456062104E-2</v>
      </c>
      <c r="G36" s="4">
        <f t="shared" si="4"/>
        <v>496.30180952380948</v>
      </c>
    </row>
    <row r="37" spans="1:12" x14ac:dyDescent="0.25">
      <c r="A37">
        <f t="shared" si="9"/>
        <v>7</v>
      </c>
      <c r="B37" t="s">
        <v>16</v>
      </c>
      <c r="C37" s="2">
        <v>41091</v>
      </c>
      <c r="D37" s="4">
        <f>+VLOOKUP(C37,[5]Tipo_cambio_mult_Real!$A$9:$D$488,4,0)</f>
        <v>491.93449999999996</v>
      </c>
      <c r="E37" s="14">
        <f t="shared" si="3"/>
        <v>-2.7082346426274162E-2</v>
      </c>
      <c r="F37" s="3">
        <f t="shared" si="5"/>
        <v>6.2637784827313858E-2</v>
      </c>
      <c r="G37" s="4">
        <f t="shared" si="4"/>
        <v>492.69646598639457</v>
      </c>
    </row>
    <row r="38" spans="1:12" x14ac:dyDescent="0.25">
      <c r="A38">
        <f t="shared" si="9"/>
        <v>8</v>
      </c>
      <c r="B38" t="s">
        <v>17</v>
      </c>
      <c r="C38" s="2">
        <v>41122</v>
      </c>
      <c r="D38" s="4">
        <f>+VLOOKUP(C38,[5]Tipo_cambio_mult_Real!$A$9:$D$488,4,0)</f>
        <v>480.99409090909086</v>
      </c>
      <c r="E38" s="14">
        <f t="shared" si="3"/>
        <v>-2.22395645983543E-2</v>
      </c>
      <c r="F38" s="3">
        <f t="shared" si="5"/>
        <v>3.0428292235468613E-2</v>
      </c>
      <c r="G38" s="4">
        <f t="shared" si="4"/>
        <v>489.789972479901</v>
      </c>
    </row>
    <row r="39" spans="1:12" x14ac:dyDescent="0.25">
      <c r="A39">
        <f t="shared" si="9"/>
        <v>9</v>
      </c>
      <c r="B39" t="s">
        <v>18</v>
      </c>
      <c r="C39" s="2">
        <v>41153</v>
      </c>
      <c r="D39" s="4">
        <f>+VLOOKUP(C39,[5]Tipo_cambio_mult_Real!$A$9:$D$488,4,0)</f>
        <v>474.97176470588226</v>
      </c>
      <c r="E39" s="14">
        <f t="shared" si="3"/>
        <v>-1.2520582512409395E-2</v>
      </c>
      <c r="F39" s="3">
        <f t="shared" si="5"/>
        <v>-1.8032161351235865E-2</v>
      </c>
      <c r="G39" s="4">
        <f t="shared" si="4"/>
        <v>488.85900009094541</v>
      </c>
    </row>
    <row r="40" spans="1:12" x14ac:dyDescent="0.25">
      <c r="A40">
        <f t="shared" si="9"/>
        <v>10</v>
      </c>
      <c r="B40" t="s">
        <v>19</v>
      </c>
      <c r="C40" s="2">
        <v>41183</v>
      </c>
      <c r="D40" s="4">
        <f>+VLOOKUP(C40,[5]Tipo_cambio_mult_Real!$A$9:$D$488,4,0)</f>
        <v>475.36272727272723</v>
      </c>
      <c r="E40" s="14">
        <f t="shared" si="3"/>
        <v>8.2312801706652117E-4</v>
      </c>
      <c r="F40" s="3">
        <f t="shared" si="5"/>
        <v>-7.1093101798203384E-2</v>
      </c>
      <c r="G40" s="4">
        <f t="shared" si="4"/>
        <v>487.42575333769867</v>
      </c>
    </row>
    <row r="41" spans="1:12" x14ac:dyDescent="0.25">
      <c r="A41">
        <f t="shared" si="9"/>
        <v>11</v>
      </c>
      <c r="B41" t="s">
        <v>20</v>
      </c>
      <c r="C41" s="2">
        <v>41214</v>
      </c>
      <c r="D41" s="4">
        <f>+VLOOKUP(C41,[5]Tipo_cambio_mult_Real!$A$9:$D$488,4,0)</f>
        <v>480.57049999999998</v>
      </c>
      <c r="E41" s="14">
        <f t="shared" si="3"/>
        <v>1.0955366141453871E-2</v>
      </c>
      <c r="F41" s="3">
        <f t="shared" si="5"/>
        <v>-5.4809317807400504E-2</v>
      </c>
      <c r="G41" s="4">
        <f t="shared" si="4"/>
        <v>486.64996762341292</v>
      </c>
    </row>
    <row r="42" spans="1:12" x14ac:dyDescent="0.25">
      <c r="A42">
        <f t="shared" si="9"/>
        <v>12</v>
      </c>
      <c r="B42" t="s">
        <v>21</v>
      </c>
      <c r="C42" s="2">
        <v>41244</v>
      </c>
      <c r="D42" s="4">
        <f>+VLOOKUP(C42,[5]Tipo_cambio_mult_Real!$A$9:$D$488,4,0)</f>
        <v>477.1284210526315</v>
      </c>
      <c r="E42" s="14">
        <f t="shared" si="3"/>
        <v>-7.1624848952828168E-3</v>
      </c>
      <c r="F42" s="3">
        <f t="shared" si="5"/>
        <v>-7.7427801743616298E-2</v>
      </c>
      <c r="G42" s="4">
        <f t="shared" si="4"/>
        <v>483.79858559691809</v>
      </c>
    </row>
    <row r="43" spans="1:12" x14ac:dyDescent="0.25">
      <c r="A43">
        <f t="shared" si="9"/>
        <v>13</v>
      </c>
      <c r="B43" t="s">
        <v>11</v>
      </c>
      <c r="C43" s="2">
        <v>41275</v>
      </c>
      <c r="D43" s="4">
        <f>+VLOOKUP(C43,[5]Tipo_cambio_mult_Real!$A$9:$D$488,4,0)</f>
        <v>472.66863636363632</v>
      </c>
      <c r="E43" s="14">
        <f t="shared" si="3"/>
        <v>-9.3471369388478109E-3</v>
      </c>
      <c r="F43" s="3">
        <f t="shared" si="5"/>
        <v>-5.7188604710833868E-2</v>
      </c>
      <c r="G43" s="4">
        <f t="shared" si="4"/>
        <v>479.09009147199544</v>
      </c>
    </row>
    <row r="44" spans="1:12" x14ac:dyDescent="0.25">
      <c r="A44">
        <f t="shared" si="9"/>
        <v>14</v>
      </c>
      <c r="B44" t="s">
        <v>22</v>
      </c>
      <c r="C44" s="2">
        <v>41306</v>
      </c>
      <c r="D44" s="4">
        <f>+VLOOKUP(C44,[5]Tipo_cambio_mult_Real!$A$9:$D$488,4,0)</f>
        <v>472.34450000000004</v>
      </c>
      <c r="E44" s="14">
        <f t="shared" si="3"/>
        <v>-6.8575813730720192E-4</v>
      </c>
      <c r="F44" s="3">
        <f t="shared" si="5"/>
        <v>-1.8991253315610468E-2</v>
      </c>
      <c r="G44" s="4">
        <f t="shared" si="4"/>
        <v>476.29152004342404</v>
      </c>
    </row>
    <row r="45" spans="1:12" x14ac:dyDescent="0.25">
      <c r="A45">
        <f t="shared" si="9"/>
        <v>15</v>
      </c>
      <c r="B45" t="s">
        <v>12</v>
      </c>
      <c r="C45" s="2">
        <v>41334</v>
      </c>
      <c r="D45" s="4">
        <f>+VLOOKUP(C45,[5]Tipo_cambio_mult_Real!$A$9:$D$488,4,0)</f>
        <v>472.48400000000009</v>
      </c>
      <c r="E45" s="14">
        <f t="shared" si="3"/>
        <v>2.9533529023839655E-4</v>
      </c>
      <c r="F45" s="3">
        <f t="shared" si="5"/>
        <v>-2.6599867025012047E-2</v>
      </c>
      <c r="G45" s="4">
        <f t="shared" si="4"/>
        <v>475.07579277069681</v>
      </c>
    </row>
    <row r="46" spans="1:12" x14ac:dyDescent="0.25">
      <c r="A46">
        <f t="shared" si="9"/>
        <v>16</v>
      </c>
      <c r="B46" t="s">
        <v>13</v>
      </c>
      <c r="C46" s="2">
        <v>41365</v>
      </c>
      <c r="D46" s="4">
        <f>+VLOOKUP(C46,[5]Tipo_cambio_mult_Real!$A$9:$D$488,4,0)</f>
        <v>472.13727272727266</v>
      </c>
      <c r="E46" s="14">
        <f t="shared" si="3"/>
        <v>-7.3383918339553489E-4</v>
      </c>
      <c r="F46" s="3">
        <f t="shared" si="5"/>
        <v>-2.8526129108226606E-2</v>
      </c>
      <c r="G46" s="4">
        <f t="shared" si="4"/>
        <v>474.67086534518108</v>
      </c>
    </row>
    <row r="47" spans="1:12" x14ac:dyDescent="0.25">
      <c r="A47">
        <f t="shared" si="9"/>
        <v>17</v>
      </c>
      <c r="B47" t="s">
        <v>14</v>
      </c>
      <c r="C47" s="2">
        <v>41395</v>
      </c>
      <c r="D47" s="4">
        <f>+VLOOKUP(C47,[5]Tipo_cambio_mult_Real!$A$9:$D$488,4,0)</f>
        <v>479.58285714285711</v>
      </c>
      <c r="E47" s="14">
        <f t="shared" si="3"/>
        <v>1.5769956844490229E-2</v>
      </c>
      <c r="F47" s="3">
        <f t="shared" si="5"/>
        <v>-3.5215564932918775E-2</v>
      </c>
      <c r="G47" s="4">
        <f t="shared" si="4"/>
        <v>475.27374104091393</v>
      </c>
    </row>
    <row r="48" spans="1:12" x14ac:dyDescent="0.25">
      <c r="A48">
        <f t="shared" si="9"/>
        <v>18</v>
      </c>
      <c r="B48" t="s">
        <v>15</v>
      </c>
      <c r="C48" s="2">
        <v>41426</v>
      </c>
      <c r="D48" s="4">
        <f>+VLOOKUP(C48,[5]Tipo_cambio_mult_Real!$A$9:$D$488,4,0)</f>
        <v>502.88600000000008</v>
      </c>
      <c r="E48" s="14">
        <f t="shared" si="3"/>
        <v>4.8590441693376674E-2</v>
      </c>
      <c r="F48" s="3">
        <f t="shared" si="5"/>
        <v>-5.4231465061368445E-3</v>
      </c>
      <c r="G48" s="4">
        <f t="shared" si="4"/>
        <v>478.46166961234252</v>
      </c>
    </row>
    <row r="49" spans="1:7" x14ac:dyDescent="0.25">
      <c r="A49">
        <f t="shared" si="9"/>
        <v>19</v>
      </c>
      <c r="B49" t="s">
        <v>16</v>
      </c>
      <c r="C49" s="2">
        <v>41456</v>
      </c>
      <c r="D49" s="4">
        <f>+VLOOKUP(C49,[5]Tipo_cambio_mult_Real!$A$9:$D$488,4,0)</f>
        <v>504.96227272727282</v>
      </c>
      <c r="E49" s="14">
        <f t="shared" si="3"/>
        <v>4.12871451436847E-3</v>
      </c>
      <c r="F49" s="3">
        <f t="shared" si="5"/>
        <v>2.6482738509441495E-2</v>
      </c>
      <c r="G49" s="4">
        <f t="shared" si="4"/>
        <v>482.43793413729128</v>
      </c>
    </row>
    <row r="50" spans="1:7" x14ac:dyDescent="0.25">
      <c r="A50">
        <f t="shared" si="9"/>
        <v>20</v>
      </c>
      <c r="B50" t="s">
        <v>17</v>
      </c>
      <c r="C50" s="2">
        <v>41487</v>
      </c>
      <c r="D50" s="4">
        <f>+VLOOKUP(C50,[5]Tipo_cambio_mult_Real!$A$9:$D$488,4,0)</f>
        <v>512.58857142857141</v>
      </c>
      <c r="E50" s="14">
        <f t="shared" si="3"/>
        <v>1.5102709871985809E-2</v>
      </c>
      <c r="F50" s="3">
        <f t="shared" si="5"/>
        <v>6.5685797635821608E-2</v>
      </c>
      <c r="G50" s="4">
        <f t="shared" si="4"/>
        <v>488.14078200371057</v>
      </c>
    </row>
    <row r="51" spans="1:7" x14ac:dyDescent="0.25">
      <c r="A51">
        <f t="shared" si="9"/>
        <v>21</v>
      </c>
      <c r="B51" t="s">
        <v>18</v>
      </c>
      <c r="C51" s="2">
        <v>41518</v>
      </c>
      <c r="D51" s="4">
        <f>+VLOOKUP(C51,[5]Tipo_cambio_mult_Real!$A$9:$D$488,4,0)</f>
        <v>504.56999999999982</v>
      </c>
      <c r="E51" s="14">
        <f t="shared" si="3"/>
        <v>-1.5643289522089932E-2</v>
      </c>
      <c r="F51" s="3">
        <f t="shared" si="5"/>
        <v>6.2315778523057475E-2</v>
      </c>
      <c r="G51" s="4">
        <f t="shared" si="4"/>
        <v>492.74442486085343</v>
      </c>
    </row>
    <row r="52" spans="1:7" x14ac:dyDescent="0.25">
      <c r="A52">
        <f t="shared" si="9"/>
        <v>22</v>
      </c>
      <c r="B52" t="s">
        <v>19</v>
      </c>
      <c r="C52" s="2">
        <v>41548</v>
      </c>
      <c r="D52" s="4">
        <f>+VLOOKUP(C52,[5]Tipo_cambio_mult_Real!$A$9:$D$488,4,0)</f>
        <v>500.80636363636353</v>
      </c>
      <c r="E52" s="14">
        <f t="shared" si="3"/>
        <v>-7.4590965844903989E-3</v>
      </c>
      <c r="F52" s="3">
        <f t="shared" si="5"/>
        <v>5.3524676849640018E-2</v>
      </c>
      <c r="G52" s="4">
        <f t="shared" si="4"/>
        <v>496.79047680890528</v>
      </c>
    </row>
    <row r="53" spans="1:7" x14ac:dyDescent="0.25">
      <c r="A53">
        <f t="shared" si="9"/>
        <v>23</v>
      </c>
      <c r="B53" t="s">
        <v>20</v>
      </c>
      <c r="C53" s="2">
        <v>41579</v>
      </c>
      <c r="D53" s="4">
        <f>+VLOOKUP(C53,[5]Tipo_cambio_mult_Real!$A$9:$D$488,4,0)</f>
        <v>519.25000000000023</v>
      </c>
      <c r="E53" s="14">
        <f t="shared" si="3"/>
        <v>3.6827879401765573E-2</v>
      </c>
      <c r="F53" s="3">
        <f t="shared" si="5"/>
        <v>8.048662995335798E-2</v>
      </c>
      <c r="G53" s="4">
        <f t="shared" si="4"/>
        <v>503.52086641929498</v>
      </c>
    </row>
    <row r="54" spans="1:7" x14ac:dyDescent="0.25">
      <c r="A54">
        <f t="shared" si="9"/>
        <v>24</v>
      </c>
      <c r="B54" t="s">
        <v>21</v>
      </c>
      <c r="C54" s="2">
        <v>41609</v>
      </c>
      <c r="D54" s="4">
        <f>+VLOOKUP(C54,[5]Tipo_cambio_mult_Real!$A$9:$D$488,4,0)</f>
        <v>529.45050000000003</v>
      </c>
      <c r="E54" s="14">
        <f t="shared" si="3"/>
        <v>1.9644679826672728E-2</v>
      </c>
      <c r="F54" s="3">
        <f t="shared" si="5"/>
        <v>0.10966036949116664</v>
      </c>
      <c r="G54" s="4">
        <f t="shared" si="4"/>
        <v>510.64481539888686</v>
      </c>
    </row>
    <row r="55" spans="1:7" x14ac:dyDescent="0.25">
      <c r="A55">
        <f t="shared" si="9"/>
        <v>25</v>
      </c>
      <c r="B55" t="s">
        <v>11</v>
      </c>
      <c r="C55" s="2">
        <v>41640</v>
      </c>
      <c r="D55" s="4">
        <f>+VLOOKUP(C55,[5]Tipo_cambio_mult_Real!$A$9:$D$488,4,0)</f>
        <v>537.02954545454543</v>
      </c>
      <c r="E55" s="14">
        <f t="shared" si="3"/>
        <v>1.4314927371955166E-2</v>
      </c>
      <c r="F55" s="3">
        <f t="shared" si="5"/>
        <v>0.13616496661605137</v>
      </c>
      <c r="G55" s="4">
        <f t="shared" si="4"/>
        <v>515.5224647495362</v>
      </c>
    </row>
    <row r="56" spans="1:7" x14ac:dyDescent="0.25">
      <c r="A56">
        <f t="shared" si="9"/>
        <v>26</v>
      </c>
      <c r="B56" t="s">
        <v>22</v>
      </c>
      <c r="C56" s="2">
        <v>41671</v>
      </c>
      <c r="D56" s="4">
        <f>+VLOOKUP(C56,[5]Tipo_cambio_mult_Real!$A$9:$D$488,4,0)</f>
        <v>554.4085</v>
      </c>
      <c r="E56" s="14">
        <f t="shared" si="3"/>
        <v>3.2361263346777136E-2</v>
      </c>
      <c r="F56" s="3">
        <f t="shared" si="5"/>
        <v>0.17373760041664488</v>
      </c>
      <c r="G56" s="4">
        <f t="shared" si="4"/>
        <v>522.58621150278293</v>
      </c>
    </row>
    <row r="57" spans="1:7" x14ac:dyDescent="0.25">
      <c r="A57">
        <f t="shared" si="9"/>
        <v>27</v>
      </c>
      <c r="B57" t="s">
        <v>12</v>
      </c>
      <c r="C57" s="2">
        <v>41699</v>
      </c>
      <c r="D57" s="4">
        <f>+VLOOKUP(C57,[5]Tipo_cambio_mult_Real!$A$9:$D$488,4,0)</f>
        <v>563.84333333333336</v>
      </c>
      <c r="E57" s="14">
        <f t="shared" si="3"/>
        <v>1.7017836727491353E-2</v>
      </c>
      <c r="F57" s="3">
        <f t="shared" si="5"/>
        <v>0.1933596340475725</v>
      </c>
      <c r="G57" s="4">
        <f t="shared" si="4"/>
        <v>529.90832034632035</v>
      </c>
    </row>
    <row r="58" spans="1:7" x14ac:dyDescent="0.25">
      <c r="A58">
        <f t="shared" si="9"/>
        <v>28</v>
      </c>
      <c r="B58" t="s">
        <v>13</v>
      </c>
      <c r="C58" s="2">
        <v>41730</v>
      </c>
      <c r="D58" s="4">
        <f>+VLOOKUP(C58,[5]Tipo_cambio_mult_Real!$A$9:$D$488,4,0)</f>
        <v>554.6409523809524</v>
      </c>
      <c r="E58" s="14">
        <f t="shared" si="3"/>
        <v>-1.6320811843208771E-2</v>
      </c>
      <c r="F58" s="3">
        <f t="shared" si="5"/>
        <v>0.1747451099912154</v>
      </c>
      <c r="G58" s="4">
        <f t="shared" si="4"/>
        <v>537.06131354359934</v>
      </c>
    </row>
    <row r="59" spans="1:7" x14ac:dyDescent="0.25">
      <c r="A59">
        <f t="shared" si="9"/>
        <v>29</v>
      </c>
      <c r="B59" t="s">
        <v>14</v>
      </c>
      <c r="C59" s="2">
        <v>41760</v>
      </c>
      <c r="D59" s="4">
        <f>+VLOOKUP(C59,[5]Tipo_cambio_mult_Real!$A$9:$D$488,4,0)</f>
        <v>555.40200000000004</v>
      </c>
      <c r="E59" s="14">
        <f t="shared" si="3"/>
        <v>1.3721446564316508E-3</v>
      </c>
      <c r="F59" s="3">
        <f t="shared" si="5"/>
        <v>0.15809393878013056</v>
      </c>
      <c r="G59" s="4">
        <f t="shared" si="4"/>
        <v>544.86069016697593</v>
      </c>
    </row>
    <row r="60" spans="1:7" x14ac:dyDescent="0.25">
      <c r="A60">
        <f t="shared" si="9"/>
        <v>30</v>
      </c>
      <c r="B60" t="s">
        <v>15</v>
      </c>
      <c r="C60" s="2">
        <v>41791</v>
      </c>
      <c r="D60" s="4">
        <f>+VLOOKUP(C60,[5]Tipo_cambio_mult_Real!$A$9:$D$488,4,0)</f>
        <v>553.06333333333339</v>
      </c>
      <c r="E60" s="14">
        <f t="shared" si="3"/>
        <v>-4.210763855129529E-3</v>
      </c>
      <c r="F60" s="3">
        <f t="shared" si="5"/>
        <v>9.977874375769713E-2</v>
      </c>
      <c r="G60" s="4">
        <f t="shared" si="4"/>
        <v>549.69116635745218</v>
      </c>
    </row>
    <row r="61" spans="1:7" x14ac:dyDescent="0.25">
      <c r="A61">
        <f t="shared" si="9"/>
        <v>31</v>
      </c>
      <c r="B61" t="s">
        <v>16</v>
      </c>
      <c r="C61" s="2">
        <v>41821</v>
      </c>
      <c r="D61" s="4">
        <f>+VLOOKUP(C61,[5]Tipo_cambio_mult_Real!$A$9:$D$488,4,0)</f>
        <v>558.20818181818163</v>
      </c>
      <c r="E61" s="14">
        <f t="shared" si="3"/>
        <v>9.3024580997622675E-3</v>
      </c>
      <c r="F61" s="3">
        <f t="shared" si="5"/>
        <v>0.10544532129763007</v>
      </c>
      <c r="G61" s="4">
        <f t="shared" si="4"/>
        <v>553.79940661719229</v>
      </c>
    </row>
    <row r="62" spans="1:7" x14ac:dyDescent="0.25">
      <c r="A62">
        <f t="shared" si="9"/>
        <v>32</v>
      </c>
      <c r="B62" t="s">
        <v>17</v>
      </c>
      <c r="C62" s="2">
        <v>41852</v>
      </c>
      <c r="D62" s="4">
        <f>+VLOOKUP(C62,[5]Tipo_cambio_mult_Real!$A$9:$D$488,4,0)</f>
        <v>579.05199999999991</v>
      </c>
      <c r="E62" s="14">
        <f t="shared" si="3"/>
        <v>3.7340581633766634E-2</v>
      </c>
      <c r="F62" s="3">
        <f t="shared" si="5"/>
        <v>0.12966233013388617</v>
      </c>
      <c r="G62" s="4">
        <f t="shared" si="4"/>
        <v>559.80261440940012</v>
      </c>
    </row>
    <row r="63" spans="1:7" x14ac:dyDescent="0.25">
      <c r="A63">
        <f t="shared" si="9"/>
        <v>33</v>
      </c>
      <c r="B63" t="s">
        <v>18</v>
      </c>
      <c r="C63" s="2">
        <v>41883</v>
      </c>
      <c r="D63" s="4">
        <f>+VLOOKUP(C63,[5]Tipo_cambio_mult_Real!$A$9:$D$488,4,0)</f>
        <v>593.46800000000007</v>
      </c>
      <c r="E63" s="14">
        <f t="shared" si="3"/>
        <v>2.4895864274711466E-2</v>
      </c>
      <c r="F63" s="3">
        <f t="shared" si="5"/>
        <v>0.17618566303981664</v>
      </c>
      <c r="G63" s="4">
        <f t="shared" si="4"/>
        <v>565.38254298082859</v>
      </c>
    </row>
    <row r="64" spans="1:7" x14ac:dyDescent="0.25">
      <c r="A64">
        <f t="shared" si="9"/>
        <v>34</v>
      </c>
      <c r="B64" t="s">
        <v>19</v>
      </c>
      <c r="C64" s="2">
        <v>41913</v>
      </c>
      <c r="D64" s="4">
        <f>+VLOOKUP(C64,[5]Tipo_cambio_mult_Real!$A$9:$D$488,4,0)</f>
        <v>589.98</v>
      </c>
      <c r="E64" s="14">
        <f t="shared" si="3"/>
        <v>-5.877317732379983E-3</v>
      </c>
      <c r="F64" s="3">
        <f t="shared" si="5"/>
        <v>0.17806011033115721</v>
      </c>
      <c r="G64" s="4">
        <f t="shared" si="4"/>
        <v>569.11635250463814</v>
      </c>
    </row>
    <row r="65" spans="1:7" x14ac:dyDescent="0.25">
      <c r="A65">
        <f t="shared" si="9"/>
        <v>35</v>
      </c>
      <c r="B65" t="s">
        <v>20</v>
      </c>
      <c r="C65" s="2">
        <v>41944</v>
      </c>
      <c r="D65" s="4">
        <f>+VLOOKUP(C65,[5]Tipo_cambio_mult_Real!$A$9:$D$488,4,0)</f>
        <v>592.45950000000005</v>
      </c>
      <c r="E65" s="14">
        <f t="shared" si="3"/>
        <v>4.2026848367742176E-3</v>
      </c>
      <c r="F65" s="3">
        <f t="shared" si="5"/>
        <v>0.1409908521906591</v>
      </c>
      <c r="G65" s="4">
        <f t="shared" si="4"/>
        <v>574.51900216450224</v>
      </c>
    </row>
    <row r="66" spans="1:7" x14ac:dyDescent="0.25">
      <c r="A66">
        <f t="shared" si="9"/>
        <v>36</v>
      </c>
      <c r="B66" t="s">
        <v>21</v>
      </c>
      <c r="C66" s="2">
        <v>41974</v>
      </c>
      <c r="D66" s="4">
        <f>+VLOOKUP(C66,[5]Tipo_cambio_mult_Real!$A$9:$D$488,4,0)</f>
        <v>612.91899999999976</v>
      </c>
      <c r="E66" s="14">
        <f t="shared" si="3"/>
        <v>3.453316218239344E-2</v>
      </c>
      <c r="F66" s="3">
        <f t="shared" si="5"/>
        <v>0.15765118741034279</v>
      </c>
      <c r="G66" s="4">
        <f t="shared" si="4"/>
        <v>582.73571645021639</v>
      </c>
    </row>
    <row r="67" spans="1:7" x14ac:dyDescent="0.25">
      <c r="A67">
        <f t="shared" si="9"/>
        <v>37</v>
      </c>
      <c r="B67" t="s">
        <v>11</v>
      </c>
      <c r="C67" s="2">
        <v>42005</v>
      </c>
      <c r="D67" s="4">
        <f>+VLOOKUP(C67,[5]Tipo_cambio_mult_Real!$A$9:$D$488,4,0)</f>
        <v>620.90952380952388</v>
      </c>
      <c r="E67" s="14">
        <f t="shared" si="3"/>
        <v>1.3036834899104344E-2</v>
      </c>
      <c r="F67" s="3">
        <f t="shared" si="5"/>
        <v>0.15619248338372493</v>
      </c>
      <c r="G67" s="4">
        <f t="shared" si="4"/>
        <v>592.42802937538647</v>
      </c>
    </row>
    <row r="68" spans="1:7" x14ac:dyDescent="0.25">
      <c r="A68">
        <f t="shared" si="9"/>
        <v>38</v>
      </c>
      <c r="B68" t="s">
        <v>22</v>
      </c>
      <c r="C68" s="2">
        <v>42036</v>
      </c>
      <c r="D68" s="4">
        <f>+VLOOKUP(C68,[5]Tipo_cambio_mult_Real!$A$9:$D$488,4,0)</f>
        <v>623.61750000000006</v>
      </c>
      <c r="E68" s="14">
        <f t="shared" si="3"/>
        <v>4.3613056115836546E-3</v>
      </c>
      <c r="F68" s="3">
        <f t="shared" si="5"/>
        <v>0.12483394464550979</v>
      </c>
      <c r="G68" s="4">
        <f t="shared" si="4"/>
        <v>601.77221768707477</v>
      </c>
    </row>
    <row r="69" spans="1:7" x14ac:dyDescent="0.25">
      <c r="A69">
        <f t="shared" si="9"/>
        <v>39</v>
      </c>
      <c r="B69" t="s">
        <v>12</v>
      </c>
      <c r="C69" s="2">
        <v>42064</v>
      </c>
      <c r="D69" s="4">
        <f>+VLOOKUP(C69,[5]Tipo_cambio_mult_Real!$A$9:$D$488,4,0)</f>
        <v>628.50318181818193</v>
      </c>
      <c r="E69" s="14">
        <f t="shared" si="3"/>
        <v>7.8344206475633449E-3</v>
      </c>
      <c r="F69" s="3">
        <f t="shared" si="5"/>
        <v>0.11467697614263161</v>
      </c>
      <c r="G69" s="4">
        <f t="shared" si="4"/>
        <v>608.83667223252939</v>
      </c>
    </row>
    <row r="70" spans="1:7" x14ac:dyDescent="0.25">
      <c r="A70">
        <f t="shared" si="9"/>
        <v>40</v>
      </c>
      <c r="B70" t="s">
        <v>13</v>
      </c>
      <c r="C70" s="2">
        <v>42095</v>
      </c>
      <c r="D70" s="4">
        <f>+VLOOKUP(C70,[5]Tipo_cambio_mult_Real!$A$9:$D$488,4,0)</f>
        <v>614.7276190476191</v>
      </c>
      <c r="E70" s="14">
        <f t="shared" si="3"/>
        <v>-2.1918047782529593E-2</v>
      </c>
      <c r="F70" s="3">
        <f t="shared" si="5"/>
        <v>0.10833434929160535</v>
      </c>
      <c r="G70" s="4">
        <f t="shared" si="4"/>
        <v>611.87376066790353</v>
      </c>
    </row>
    <row r="71" spans="1:7" x14ac:dyDescent="0.25">
      <c r="A71">
        <f t="shared" si="9"/>
        <v>41</v>
      </c>
      <c r="B71" t="s">
        <v>14</v>
      </c>
      <c r="C71" s="2">
        <v>42125</v>
      </c>
      <c r="D71" s="4">
        <f>+VLOOKUP(C71,[5]Tipo_cambio_mult_Real!$A$9:$D$488,4,0)</f>
        <v>607.59684210526325</v>
      </c>
      <c r="E71" s="14">
        <f t="shared" si="3"/>
        <v>-1.1599896802104603E-2</v>
      </c>
      <c r="F71" s="3">
        <f t="shared" si="5"/>
        <v>9.3976690946851571E-2</v>
      </c>
      <c r="G71" s="4">
        <f t="shared" si="4"/>
        <v>614.3904523972268</v>
      </c>
    </row>
    <row r="72" spans="1:7" x14ac:dyDescent="0.25">
      <c r="A72">
        <f t="shared" si="9"/>
        <v>42</v>
      </c>
      <c r="B72" t="s">
        <v>15</v>
      </c>
      <c r="C72" s="2">
        <v>42156</v>
      </c>
      <c r="D72" s="4">
        <f>+VLOOKUP(C72,[5]Tipo_cambio_mult_Real!$A$9:$D$488,4,0)</f>
        <v>629.99476190476173</v>
      </c>
      <c r="E72" s="14">
        <f t="shared" si="3"/>
        <v>3.6863127401867146E-2</v>
      </c>
      <c r="F72" s="3">
        <f t="shared" si="5"/>
        <v>0.13910057661526709</v>
      </c>
      <c r="G72" s="4">
        <f t="shared" si="4"/>
        <v>619.75263266933575</v>
      </c>
    </row>
    <row r="73" spans="1:7" x14ac:dyDescent="0.25">
      <c r="A73">
        <f t="shared" si="9"/>
        <v>43</v>
      </c>
      <c r="B73" t="s">
        <v>16</v>
      </c>
      <c r="C73" s="2">
        <v>42186</v>
      </c>
      <c r="D73" s="4">
        <f>+VLOOKUP(C73,[5]Tipo_cambio_mult_Real!$A$9:$D$488,4,0)</f>
        <v>650.13954545454544</v>
      </c>
      <c r="E73" s="14">
        <f t="shared" ref="E73:E136" si="10">+D73/D72-1</f>
        <v>3.1976112767789999E-2</v>
      </c>
      <c r="F73" s="3">
        <f t="shared" si="5"/>
        <v>0.16469010421331931</v>
      </c>
      <c r="G73" s="4">
        <f t="shared" si="4"/>
        <v>625.0698534485565</v>
      </c>
    </row>
    <row r="74" spans="1:7" x14ac:dyDescent="0.25">
      <c r="A74">
        <f t="shared" si="9"/>
        <v>44</v>
      </c>
      <c r="B74" t="s">
        <v>17</v>
      </c>
      <c r="C74" s="2">
        <v>42217</v>
      </c>
      <c r="D74" s="4">
        <f>+VLOOKUP(C74,[5]Tipo_cambio_mult_Real!$A$9:$D$488,4,0)</f>
        <v>688.11571428571426</v>
      </c>
      <c r="E74" s="14">
        <f t="shared" si="10"/>
        <v>5.8412334854385461E-2</v>
      </c>
      <c r="F74" s="3">
        <f t="shared" si="5"/>
        <v>0.188348739466774</v>
      </c>
      <c r="G74" s="4">
        <f t="shared" si="4"/>
        <v>634.67073780229805</v>
      </c>
    </row>
    <row r="75" spans="1:7" x14ac:dyDescent="0.25">
      <c r="A75">
        <f t="shared" si="9"/>
        <v>45</v>
      </c>
      <c r="B75" t="s">
        <v>18</v>
      </c>
      <c r="C75" s="2">
        <v>42248</v>
      </c>
      <c r="D75" s="4">
        <f>+VLOOKUP(C75,[5]Tipo_cambio_mult_Real!$A$9:$D$488,4,0)</f>
        <v>691.72904761904749</v>
      </c>
      <c r="E75" s="14">
        <f t="shared" si="10"/>
        <v>5.2510548129016676E-3</v>
      </c>
      <c r="F75" s="3">
        <f t="shared" si="5"/>
        <v>0.16557092820345387</v>
      </c>
      <c r="G75" s="4">
        <f t="shared" si="4"/>
        <v>644.40095889073325</v>
      </c>
    </row>
    <row r="76" spans="1:7" x14ac:dyDescent="0.25">
      <c r="A76">
        <f t="shared" si="9"/>
        <v>46</v>
      </c>
      <c r="B76" t="s">
        <v>19</v>
      </c>
      <c r="C76" s="2">
        <v>42278</v>
      </c>
      <c r="D76" s="4">
        <f>+VLOOKUP(C76,[5]Tipo_cambio_mult_Real!$A$9:$D$488,4,0)</f>
        <v>685.3142857142858</v>
      </c>
      <c r="E76" s="14">
        <f t="shared" si="10"/>
        <v>-9.2735181887206863E-3</v>
      </c>
      <c r="F76" s="3">
        <f t="shared" si="5"/>
        <v>0.16158901270260984</v>
      </c>
      <c r="G76" s="4">
        <f t="shared" si="4"/>
        <v>652.51683087589106</v>
      </c>
    </row>
    <row r="77" spans="1:7" x14ac:dyDescent="0.25">
      <c r="A77">
        <f t="shared" si="9"/>
        <v>47</v>
      </c>
      <c r="B77" t="s">
        <v>20</v>
      </c>
      <c r="C77" s="2">
        <v>42309</v>
      </c>
      <c r="D77" s="4">
        <f>+VLOOKUP(C77,[5]Tipo_cambio_mult_Real!$A$9:$D$488,4,0)</f>
        <v>704.00238095238092</v>
      </c>
      <c r="E77" s="14">
        <f t="shared" si="10"/>
        <v>2.7269379360182144E-2</v>
      </c>
      <c r="F77" s="3">
        <f t="shared" si="5"/>
        <v>0.18827089607370784</v>
      </c>
      <c r="G77" s="4">
        <f t="shared" si="4"/>
        <v>665.27036829085694</v>
      </c>
    </row>
    <row r="78" spans="1:7" x14ac:dyDescent="0.25">
      <c r="A78">
        <f t="shared" si="9"/>
        <v>48</v>
      </c>
      <c r="B78" t="s">
        <v>21</v>
      </c>
      <c r="C78" s="2">
        <v>42339</v>
      </c>
      <c r="D78" s="4">
        <f>+VLOOKUP(C78,[5]Tipo_cambio_mult_Real!$A$9:$D$488,4,0)</f>
        <v>704.23800000000006</v>
      </c>
      <c r="E78" s="14">
        <f t="shared" si="10"/>
        <v>3.3468501526989769E-4</v>
      </c>
      <c r="F78" s="3">
        <f t="shared" si="5"/>
        <v>0.14899032335430995</v>
      </c>
      <c r="G78" s="4">
        <f t="shared" ref="G78:G141" si="11">+AVERAGE(D72:D78)</f>
        <v>679.076247990105</v>
      </c>
    </row>
    <row r="79" spans="1:7" x14ac:dyDescent="0.25">
      <c r="A79">
        <f t="shared" si="9"/>
        <v>49</v>
      </c>
      <c r="B79" t="s">
        <v>11</v>
      </c>
      <c r="C79" s="2">
        <v>42370</v>
      </c>
      <c r="D79" s="4">
        <f>+VLOOKUP(C79,[5]Tipo_cambio_mult_Real!$A$9:$D$488,4,0)</f>
        <v>721.94799999999964</v>
      </c>
      <c r="E79" s="14">
        <f t="shared" si="10"/>
        <v>2.5147748346439069E-2</v>
      </c>
      <c r="F79" s="3">
        <f t="shared" si="5"/>
        <v>0.1627265685515098</v>
      </c>
      <c r="G79" s="4">
        <f t="shared" si="11"/>
        <v>692.21242486085328</v>
      </c>
    </row>
    <row r="80" spans="1:7" x14ac:dyDescent="0.25">
      <c r="A80">
        <f t="shared" si="9"/>
        <v>50</v>
      </c>
      <c r="B80" t="s">
        <v>22</v>
      </c>
      <c r="C80" s="2">
        <v>42401</v>
      </c>
      <c r="D80" s="4">
        <f>+VLOOKUP(C80,[5]Tipo_cambio_mult_Real!$A$9:$D$488,4,0)</f>
        <v>704.08476190476188</v>
      </c>
      <c r="E80" s="14">
        <f t="shared" si="10"/>
        <v>-2.4743109053889989E-2</v>
      </c>
      <c r="F80" s="3">
        <f t="shared" si="5"/>
        <v>0.12903304013239181</v>
      </c>
      <c r="G80" s="4">
        <f t="shared" si="11"/>
        <v>699.91888435374142</v>
      </c>
    </row>
    <row r="81" spans="1:7" x14ac:dyDescent="0.25">
      <c r="A81">
        <f t="shared" si="9"/>
        <v>51</v>
      </c>
      <c r="B81" t="s">
        <v>12</v>
      </c>
      <c r="C81" s="2">
        <v>42430</v>
      </c>
      <c r="D81" s="4">
        <f>+VLOOKUP(C81,[5]Tipo_cambio_mult_Real!$A$9:$D$488,4,0)</f>
        <v>682.06772727272732</v>
      </c>
      <c r="E81" s="14">
        <f t="shared" si="10"/>
        <v>-3.127043194696022E-2</v>
      </c>
      <c r="F81" s="3">
        <f t="shared" si="5"/>
        <v>8.5225575628097516E-2</v>
      </c>
      <c r="G81" s="4">
        <f t="shared" si="11"/>
        <v>699.05488620902895</v>
      </c>
    </row>
    <row r="82" spans="1:7" x14ac:dyDescent="0.25">
      <c r="A82">
        <f t="shared" si="9"/>
        <v>52</v>
      </c>
      <c r="B82" t="s">
        <v>13</v>
      </c>
      <c r="C82" s="2">
        <v>42461</v>
      </c>
      <c r="D82" s="4">
        <f>+VLOOKUP(C82,[5]Tipo_cambio_mult_Real!$A$9:$D$488,4,0)</f>
        <v>669.93238095238098</v>
      </c>
      <c r="E82" s="14">
        <f t="shared" si="10"/>
        <v>-1.7791996065947835E-2</v>
      </c>
      <c r="F82" s="3">
        <f t="shared" si="5"/>
        <v>8.9803614144243538E-2</v>
      </c>
      <c r="G82" s="4">
        <f t="shared" si="11"/>
        <v>695.94107668521951</v>
      </c>
    </row>
    <row r="83" spans="1:7" x14ac:dyDescent="0.25">
      <c r="A83">
        <f t="shared" si="9"/>
        <v>53</v>
      </c>
      <c r="B83" t="s">
        <v>14</v>
      </c>
      <c r="C83" s="2">
        <v>42491</v>
      </c>
      <c r="D83" s="4">
        <f>+VLOOKUP(C83,[5]Tipo_cambio_mult_Real!$A$9:$D$488,4,0)</f>
        <v>681.87045454545466</v>
      </c>
      <c r="E83" s="14">
        <f t="shared" si="10"/>
        <v>1.7819818734694515E-2</v>
      </c>
      <c r="F83" s="3">
        <f t="shared" ref="F83:F146" si="12">+D83/D71-1</f>
        <v>0.12224160379576809</v>
      </c>
      <c r="G83" s="4">
        <f t="shared" si="11"/>
        <v>695.44910080395789</v>
      </c>
    </row>
    <row r="84" spans="1:7" x14ac:dyDescent="0.25">
      <c r="A84">
        <f t="shared" si="9"/>
        <v>54</v>
      </c>
      <c r="B84" t="s">
        <v>15</v>
      </c>
      <c r="C84" s="2">
        <v>42522</v>
      </c>
      <c r="D84" s="4">
        <f>+VLOOKUP(C84,[5]Tipo_cambio_mult_Real!$A$9:$D$488,4,0)</f>
        <v>681.07190476190476</v>
      </c>
      <c r="E84" s="14">
        <f t="shared" si="10"/>
        <v>-1.1711165636033583E-3</v>
      </c>
      <c r="F84" s="3">
        <f t="shared" si="12"/>
        <v>8.1075504029134438E-2</v>
      </c>
      <c r="G84" s="4">
        <f t="shared" si="11"/>
        <v>692.17331849103277</v>
      </c>
    </row>
    <row r="85" spans="1:7" x14ac:dyDescent="0.25">
      <c r="A85">
        <f t="shared" si="9"/>
        <v>55</v>
      </c>
      <c r="B85" t="s">
        <v>16</v>
      </c>
      <c r="C85" s="2">
        <v>42552</v>
      </c>
      <c r="D85" s="4">
        <f>+VLOOKUP(C85,[5]Tipo_cambio_mult_Real!$A$9:$D$488,4,0)</f>
        <v>657.56714285714281</v>
      </c>
      <c r="E85" s="14">
        <f t="shared" si="10"/>
        <v>-3.4511424917724298E-2</v>
      </c>
      <c r="F85" s="3">
        <f t="shared" si="12"/>
        <v>1.1424620228883908E-2</v>
      </c>
      <c r="G85" s="4">
        <f t="shared" si="11"/>
        <v>685.50605318491046</v>
      </c>
    </row>
    <row r="86" spans="1:7" x14ac:dyDescent="0.25">
      <c r="A86">
        <f t="shared" si="9"/>
        <v>56</v>
      </c>
      <c r="B86" t="s">
        <v>17</v>
      </c>
      <c r="C86" s="2">
        <v>42583</v>
      </c>
      <c r="D86" s="4">
        <f>+VLOOKUP(C86,[5]Tipo_cambio_mult_Real!$A$9:$D$488,4,0)</f>
        <v>658.89045454545442</v>
      </c>
      <c r="E86" s="14">
        <f t="shared" si="10"/>
        <v>2.0124358442876744E-3</v>
      </c>
      <c r="F86" s="3">
        <f t="shared" si="12"/>
        <v>-4.2471431960533823E-2</v>
      </c>
      <c r="G86" s="4">
        <f t="shared" si="11"/>
        <v>676.49783240568956</v>
      </c>
    </row>
    <row r="87" spans="1:7" x14ac:dyDescent="0.25">
      <c r="A87">
        <f t="shared" si="9"/>
        <v>57</v>
      </c>
      <c r="B87" t="s">
        <v>18</v>
      </c>
      <c r="C87" s="2">
        <v>42614</v>
      </c>
      <c r="D87" s="4">
        <f>+VLOOKUP(C87,[5]Tipo_cambio_mult_Real!$A$9:$D$488,4,0)</f>
        <v>668.6323809523808</v>
      </c>
      <c r="E87" s="14">
        <f t="shared" si="10"/>
        <v>1.4785350644739514E-2</v>
      </c>
      <c r="F87" s="3">
        <f t="shared" si="12"/>
        <v>-3.338975968432456E-2</v>
      </c>
      <c r="G87" s="4">
        <f t="shared" si="11"/>
        <v>671.43320655534933</v>
      </c>
    </row>
    <row r="88" spans="1:7" x14ac:dyDescent="0.25">
      <c r="A88">
        <f t="shared" si="9"/>
        <v>58</v>
      </c>
      <c r="B88" t="s">
        <v>19</v>
      </c>
      <c r="C88" s="2">
        <v>42644</v>
      </c>
      <c r="D88" s="4">
        <f>+VLOOKUP(C88,[5]Tipo_cambio_mult_Real!$A$9:$D$488,4,0)</f>
        <v>663.92210526315785</v>
      </c>
      <c r="E88" s="14">
        <f t="shared" si="10"/>
        <v>-7.0446419039917885E-3</v>
      </c>
      <c r="F88" s="3">
        <f t="shared" si="12"/>
        <v>-3.1215138655443897E-2</v>
      </c>
      <c r="G88" s="4">
        <f t="shared" si="11"/>
        <v>668.84097483969651</v>
      </c>
    </row>
    <row r="89" spans="1:7" x14ac:dyDescent="0.25">
      <c r="A89">
        <f t="shared" si="9"/>
        <v>59</v>
      </c>
      <c r="B89" t="s">
        <v>20</v>
      </c>
      <c r="C89" s="2">
        <v>42675</v>
      </c>
      <c r="D89" s="4">
        <f>+VLOOKUP(C89,[5]Tipo_cambio_mult_Real!$A$9:$D$488,4,0)</f>
        <v>666.11761904761897</v>
      </c>
      <c r="E89" s="14">
        <f t="shared" si="10"/>
        <v>3.30688459844386E-3</v>
      </c>
      <c r="F89" s="3">
        <f t="shared" si="12"/>
        <v>-5.3813400252298971E-2</v>
      </c>
      <c r="G89" s="4">
        <f t="shared" si="11"/>
        <v>668.29600885330206</v>
      </c>
    </row>
    <row r="90" spans="1:7" x14ac:dyDescent="0.25">
      <c r="A90">
        <f t="shared" si="9"/>
        <v>60</v>
      </c>
      <c r="B90" t="s">
        <v>21</v>
      </c>
      <c r="C90" s="2">
        <v>42705</v>
      </c>
      <c r="D90" s="4">
        <f>+VLOOKUP(C90,[5]Tipo_cambio_mult_Real!$A$9:$D$488,4,0)</f>
        <v>667.16809523809513</v>
      </c>
      <c r="E90" s="14">
        <f t="shared" si="10"/>
        <v>1.5770130686201256E-3</v>
      </c>
      <c r="F90" s="3">
        <f t="shared" si="12"/>
        <v>-5.2638319377688925E-2</v>
      </c>
      <c r="G90" s="4">
        <f t="shared" si="11"/>
        <v>666.1956718093935</v>
      </c>
    </row>
    <row r="91" spans="1:7" x14ac:dyDescent="0.25">
      <c r="A91">
        <f t="shared" si="9"/>
        <v>61</v>
      </c>
      <c r="B91" t="s">
        <v>11</v>
      </c>
      <c r="C91" s="2">
        <v>42736</v>
      </c>
      <c r="D91" s="4">
        <f>+VLOOKUP(C91,[5]Tipo_cambio_mult_Real!$A$9:$D$488,4,0)</f>
        <v>661.19428571428602</v>
      </c>
      <c r="E91" s="14">
        <f t="shared" si="10"/>
        <v>-8.953979613904095E-3</v>
      </c>
      <c r="F91" s="3">
        <f t="shared" si="12"/>
        <v>-8.4152479521674151E-2</v>
      </c>
      <c r="G91" s="4">
        <f t="shared" si="11"/>
        <v>663.35601194544802</v>
      </c>
    </row>
    <row r="92" spans="1:7" x14ac:dyDescent="0.25">
      <c r="A92">
        <f t="shared" si="9"/>
        <v>62</v>
      </c>
      <c r="B92" t="s">
        <v>22</v>
      </c>
      <c r="C92" s="2">
        <v>42767</v>
      </c>
      <c r="D92" s="4">
        <f>+VLOOKUP(C92,[5]Tipo_cambio_mult_Real!$A$9:$D$488,4,0)</f>
        <v>643.20950000000005</v>
      </c>
      <c r="E92" s="14">
        <f t="shared" si="10"/>
        <v>-2.7200455452903838E-2</v>
      </c>
      <c r="F92" s="3">
        <f t="shared" si="12"/>
        <v>-8.6460132640956311E-2</v>
      </c>
      <c r="G92" s="4">
        <f t="shared" si="11"/>
        <v>661.3049201087133</v>
      </c>
    </row>
    <row r="93" spans="1:7" x14ac:dyDescent="0.25">
      <c r="A93">
        <f t="shared" si="9"/>
        <v>63</v>
      </c>
      <c r="B93" t="s">
        <v>12</v>
      </c>
      <c r="C93" s="2">
        <v>42795</v>
      </c>
      <c r="D93" s="4">
        <f>+VLOOKUP(C93,[5]Tipo_cambio_mult_Real!$A$9:$D$488,4,0)</f>
        <v>661.2026086956522</v>
      </c>
      <c r="E93" s="14">
        <f t="shared" si="10"/>
        <v>2.7973947361866092E-2</v>
      </c>
      <c r="F93" s="3">
        <f t="shared" si="12"/>
        <v>-3.0590977615236326E-2</v>
      </c>
      <c r="G93" s="4">
        <f t="shared" si="11"/>
        <v>661.63522784445581</v>
      </c>
    </row>
    <row r="94" spans="1:7" x14ac:dyDescent="0.25">
      <c r="A94">
        <f t="shared" si="9"/>
        <v>64</v>
      </c>
      <c r="B94" t="s">
        <v>13</v>
      </c>
      <c r="C94" s="2">
        <v>42826</v>
      </c>
      <c r="D94" s="4">
        <f>+VLOOKUP(C94,[5]Tipo_cambio_mult_Real!$A$9:$D$488,4,0)</f>
        <v>655.74333333333334</v>
      </c>
      <c r="E94" s="14">
        <f t="shared" si="10"/>
        <v>-8.2565847298883277E-3</v>
      </c>
      <c r="F94" s="3">
        <f t="shared" si="12"/>
        <v>-2.1179820564691032E-2</v>
      </c>
      <c r="G94" s="4">
        <f t="shared" si="11"/>
        <v>659.79393532744893</v>
      </c>
    </row>
    <row r="95" spans="1:7" x14ac:dyDescent="0.25">
      <c r="A95">
        <f t="shared" si="9"/>
        <v>65</v>
      </c>
      <c r="B95" t="s">
        <v>14</v>
      </c>
      <c r="C95" s="2">
        <v>42856</v>
      </c>
      <c r="D95" s="4">
        <f>+VLOOKUP(C95,[5]Tipo_cambio_mult_Real!$A$9:$D$488,4,0)</f>
        <v>671.53954545454553</v>
      </c>
      <c r="E95" s="14">
        <f t="shared" si="10"/>
        <v>2.4089016720788337E-2</v>
      </c>
      <c r="F95" s="3">
        <f t="shared" si="12"/>
        <v>-1.515083843571996E-2</v>
      </c>
      <c r="G95" s="4">
        <f t="shared" si="11"/>
        <v>660.88214106907594</v>
      </c>
    </row>
    <row r="96" spans="1:7" x14ac:dyDescent="0.25">
      <c r="A96">
        <f t="shared" ref="A96:A159" si="13">+A95+1</f>
        <v>66</v>
      </c>
      <c r="B96" t="s">
        <v>15</v>
      </c>
      <c r="C96" s="2">
        <v>42887</v>
      </c>
      <c r="D96" s="4">
        <f>+VLOOKUP(C96,[5]Tipo_cambio_mult_Real!$A$9:$D$488,4,0)</f>
        <v>665.15333333333342</v>
      </c>
      <c r="E96" s="14">
        <f t="shared" si="10"/>
        <v>-9.5098079695209448E-3</v>
      </c>
      <c r="F96" s="3">
        <f t="shared" si="12"/>
        <v>-2.3372820574850017E-2</v>
      </c>
      <c r="G96" s="4">
        <f t="shared" si="11"/>
        <v>660.74438596703499</v>
      </c>
    </row>
    <row r="97" spans="1:7" x14ac:dyDescent="0.25">
      <c r="A97">
        <f t="shared" si="13"/>
        <v>67</v>
      </c>
      <c r="B97" t="s">
        <v>16</v>
      </c>
      <c r="C97" s="2">
        <v>42917</v>
      </c>
      <c r="D97" s="4">
        <f>+VLOOKUP(C97,[5]Tipo_cambio_mult_Real!$A$9:$D$488,4,0)</f>
        <v>658.17142857142846</v>
      </c>
      <c r="E97" s="14">
        <f t="shared" si="10"/>
        <v>-1.0496684616937868E-2</v>
      </c>
      <c r="F97" s="3">
        <f t="shared" si="12"/>
        <v>9.1897188119838269E-4</v>
      </c>
      <c r="G97" s="4">
        <f t="shared" si="11"/>
        <v>659.45914787179697</v>
      </c>
    </row>
    <row r="98" spans="1:7" x14ac:dyDescent="0.25">
      <c r="A98">
        <f t="shared" si="13"/>
        <v>68</v>
      </c>
      <c r="B98" t="s">
        <v>17</v>
      </c>
      <c r="C98" s="2">
        <v>42948</v>
      </c>
      <c r="D98" s="4">
        <f>+VLOOKUP(C98,[5]Tipo_cambio_mult_Real!$A$9:$D$488,4,0)</f>
        <v>644.24181818181808</v>
      </c>
      <c r="E98" s="14">
        <f t="shared" si="10"/>
        <v>-2.1164106773587599E-2</v>
      </c>
      <c r="F98" s="3">
        <f t="shared" si="12"/>
        <v>-2.223227892069235E-2</v>
      </c>
      <c r="G98" s="4">
        <f t="shared" si="11"/>
        <v>657.03736679573012</v>
      </c>
    </row>
    <row r="99" spans="1:7" x14ac:dyDescent="0.25">
      <c r="A99">
        <f t="shared" si="13"/>
        <v>69</v>
      </c>
      <c r="B99" t="s">
        <v>18</v>
      </c>
      <c r="C99" s="2">
        <v>42979</v>
      </c>
      <c r="D99" s="4">
        <f>+VLOOKUP(C99,[5]Tipo_cambio_mult_Real!$A$9:$D$488,4,0)</f>
        <v>625.54157894736852</v>
      </c>
      <c r="E99" s="14">
        <f t="shared" si="10"/>
        <v>-2.9026739194337736E-2</v>
      </c>
      <c r="F99" s="3">
        <f t="shared" si="12"/>
        <v>-6.4446178845892876E-2</v>
      </c>
      <c r="G99" s="4">
        <f t="shared" si="11"/>
        <v>654.51337807392554</v>
      </c>
    </row>
    <row r="100" spans="1:7" x14ac:dyDescent="0.25">
      <c r="A100">
        <f t="shared" si="13"/>
        <v>70</v>
      </c>
      <c r="B100" t="s">
        <v>19</v>
      </c>
      <c r="C100" s="2">
        <v>43009</v>
      </c>
      <c r="D100" s="4">
        <f>+VLOOKUP(C100,[5]Tipo_cambio_mult_Real!$A$9:$D$488,4,0)</f>
        <v>629.54649999999992</v>
      </c>
      <c r="E100" s="14">
        <f t="shared" si="10"/>
        <v>6.4023259003354038E-3</v>
      </c>
      <c r="F100" s="3">
        <f t="shared" si="12"/>
        <v>-5.1776563832789613E-2</v>
      </c>
      <c r="G100" s="4">
        <f t="shared" si="11"/>
        <v>649.99107683168961</v>
      </c>
    </row>
    <row r="101" spans="1:7" x14ac:dyDescent="0.25">
      <c r="A101">
        <f t="shared" si="13"/>
        <v>71</v>
      </c>
      <c r="B101" t="s">
        <v>20</v>
      </c>
      <c r="C101" s="2">
        <v>43040</v>
      </c>
      <c r="D101" s="4">
        <f>+VLOOKUP(C101,[5]Tipo_cambio_mult_Real!$A$9:$D$488,4,0)</f>
        <v>633.76761904761895</v>
      </c>
      <c r="E101" s="14">
        <f t="shared" si="10"/>
        <v>6.7050155113546062E-3</v>
      </c>
      <c r="F101" s="3">
        <f t="shared" si="12"/>
        <v>-4.8564996743746813E-2</v>
      </c>
      <c r="G101" s="4">
        <f t="shared" si="11"/>
        <v>646.8516890765876</v>
      </c>
    </row>
    <row r="102" spans="1:7" x14ac:dyDescent="0.25">
      <c r="A102">
        <f t="shared" si="13"/>
        <v>72</v>
      </c>
      <c r="B102" t="s">
        <v>21</v>
      </c>
      <c r="C102" s="2">
        <v>43070</v>
      </c>
      <c r="D102" s="4">
        <f>+VLOOKUP(C102,[5]Tipo_cambio_mult_Real!$A$9:$D$488,4,0)</f>
        <v>636.9236842105264</v>
      </c>
      <c r="E102" s="14">
        <f t="shared" si="10"/>
        <v>4.9798460319732119E-3</v>
      </c>
      <c r="F102" s="3">
        <f t="shared" si="12"/>
        <v>-4.5332520010231137E-2</v>
      </c>
      <c r="G102" s="4">
        <f t="shared" si="11"/>
        <v>641.90656604172761</v>
      </c>
    </row>
    <row r="103" spans="1:7" x14ac:dyDescent="0.25">
      <c r="A103">
        <f t="shared" si="13"/>
        <v>73</v>
      </c>
      <c r="B103" t="s">
        <v>11</v>
      </c>
      <c r="C103" s="2">
        <v>43101</v>
      </c>
      <c r="D103" s="4">
        <f>+VLOOKUP(C103,[5]Tipo_cambio_mult_Real!$A$9:$D$488,4,0)</f>
        <v>605.52863636363645</v>
      </c>
      <c r="E103" s="14">
        <f t="shared" si="10"/>
        <v>-4.9291694790411844E-2</v>
      </c>
      <c r="F103" s="3">
        <f t="shared" si="12"/>
        <v>-8.4189549960363208E-2</v>
      </c>
      <c r="G103" s="4">
        <f t="shared" si="11"/>
        <v>633.38875218891383</v>
      </c>
    </row>
    <row r="104" spans="1:7" x14ac:dyDescent="0.25">
      <c r="A104">
        <f t="shared" si="13"/>
        <v>74</v>
      </c>
      <c r="B104" t="s">
        <v>22</v>
      </c>
      <c r="C104" s="2">
        <v>43132</v>
      </c>
      <c r="D104" s="4">
        <f>+VLOOKUP(C104,[5]Tipo_cambio_mult_Real!$A$9:$D$488,4,0)</f>
        <v>596.83899999999994</v>
      </c>
      <c r="E104" s="14">
        <f t="shared" si="10"/>
        <v>-1.4350496147994107E-2</v>
      </c>
      <c r="F104" s="3">
        <f t="shared" si="12"/>
        <v>-7.2092374257532121E-2</v>
      </c>
      <c r="G104" s="4">
        <f t="shared" si="11"/>
        <v>624.62697667870975</v>
      </c>
    </row>
    <row r="105" spans="1:7" x14ac:dyDescent="0.25">
      <c r="A105">
        <f t="shared" si="13"/>
        <v>75</v>
      </c>
      <c r="B105" t="s">
        <v>12</v>
      </c>
      <c r="C105" s="2">
        <v>43160</v>
      </c>
      <c r="D105" s="4">
        <f>+VLOOKUP(C105,[5]Tipo_cambio_mult_Real!$A$9:$D$488,4,0)</f>
        <v>603.4452380952381</v>
      </c>
      <c r="E105" s="14">
        <f t="shared" si="10"/>
        <v>1.1068710481785038E-2</v>
      </c>
      <c r="F105" s="3">
        <f t="shared" si="12"/>
        <v>-8.7352000492483706E-2</v>
      </c>
      <c r="G105" s="4">
        <f t="shared" si="11"/>
        <v>618.79889380919838</v>
      </c>
    </row>
    <row r="106" spans="1:7" x14ac:dyDescent="0.25">
      <c r="A106">
        <f t="shared" si="13"/>
        <v>76</v>
      </c>
      <c r="B106" t="s">
        <v>13</v>
      </c>
      <c r="C106" s="2">
        <v>43191</v>
      </c>
      <c r="D106" s="4">
        <f>+VLOOKUP(C106,[5]Tipo_cambio_mult_Real!$A$9:$D$488,4,0)</f>
        <v>600.54761904761904</v>
      </c>
      <c r="E106" s="14">
        <f t="shared" si="10"/>
        <v>-4.8017928797736698E-3</v>
      </c>
      <c r="F106" s="3">
        <f t="shared" si="12"/>
        <v>-8.4172741803013817E-2</v>
      </c>
      <c r="G106" s="4">
        <f t="shared" si="11"/>
        <v>615.2283281092341</v>
      </c>
    </row>
    <row r="107" spans="1:7" x14ac:dyDescent="0.25">
      <c r="A107">
        <f t="shared" si="13"/>
        <v>77</v>
      </c>
      <c r="B107" t="s">
        <v>14</v>
      </c>
      <c r="C107" s="2">
        <v>43221</v>
      </c>
      <c r="D107" s="4">
        <f>+VLOOKUP(C107,[5]Tipo_cambio_mult_Real!$A$9:$D$488,4,0)</f>
        <v>626.11904761904748</v>
      </c>
      <c r="E107" s="14">
        <f t="shared" si="10"/>
        <v>4.2580184752011752E-2</v>
      </c>
      <c r="F107" s="3">
        <f t="shared" si="12"/>
        <v>-6.7636370996966733E-2</v>
      </c>
      <c r="G107" s="4">
        <f t="shared" si="11"/>
        <v>614.73869205481242</v>
      </c>
    </row>
    <row r="108" spans="1:7" x14ac:dyDescent="0.25">
      <c r="A108">
        <f t="shared" si="13"/>
        <v>78</v>
      </c>
      <c r="B108" t="s">
        <v>15</v>
      </c>
      <c r="C108" s="2">
        <v>43252</v>
      </c>
      <c r="D108" s="4">
        <f>+VLOOKUP(C108,[5]Tipo_cambio_mult_Real!$A$9:$D$488,4,0)</f>
        <v>636.14619047619067</v>
      </c>
      <c r="E108" s="14">
        <f t="shared" si="10"/>
        <v>1.601475453473844E-2</v>
      </c>
      <c r="F108" s="3">
        <f t="shared" si="12"/>
        <v>-4.3609708323608665E-2</v>
      </c>
      <c r="G108" s="4">
        <f t="shared" si="11"/>
        <v>615.07848797317979</v>
      </c>
    </row>
    <row r="109" spans="1:7" x14ac:dyDescent="0.25">
      <c r="A109">
        <f t="shared" si="13"/>
        <v>79</v>
      </c>
      <c r="B109" t="s">
        <v>16</v>
      </c>
      <c r="C109" s="2">
        <v>43282</v>
      </c>
      <c r="D109" s="4">
        <f>+VLOOKUP(C109,[5]Tipo_cambio_mult_Real!$A$9:$D$488,4,0)</f>
        <v>652.40699999999993</v>
      </c>
      <c r="E109" s="14">
        <f t="shared" si="10"/>
        <v>2.5561435040013514E-2</v>
      </c>
      <c r="F109" s="3">
        <f t="shared" si="12"/>
        <v>-8.7582479597151375E-3</v>
      </c>
      <c r="G109" s="4">
        <f t="shared" si="11"/>
        <v>617.29039022881886</v>
      </c>
    </row>
    <row r="110" spans="1:7" x14ac:dyDescent="0.25">
      <c r="A110">
        <f t="shared" si="13"/>
        <v>80</v>
      </c>
      <c r="B110" t="s">
        <v>17</v>
      </c>
      <c r="C110" s="2">
        <v>43313</v>
      </c>
      <c r="D110" s="4">
        <f>+VLOOKUP(C110,[5]Tipo_cambio_mult_Real!$A$9:$D$488,4,0)</f>
        <v>656.25090909090898</v>
      </c>
      <c r="E110" s="14">
        <f t="shared" si="10"/>
        <v>5.8918881785587907E-3</v>
      </c>
      <c r="F110" s="3">
        <f t="shared" si="12"/>
        <v>1.8640657234860969E-2</v>
      </c>
      <c r="G110" s="4">
        <f t="shared" si="11"/>
        <v>624.5364291898577</v>
      </c>
    </row>
    <row r="111" spans="1:7" x14ac:dyDescent="0.25">
      <c r="A111">
        <f t="shared" si="13"/>
        <v>81</v>
      </c>
      <c r="B111" t="s">
        <v>18</v>
      </c>
      <c r="C111" s="2">
        <v>43344</v>
      </c>
      <c r="D111" s="4">
        <f>+VLOOKUP(C111,[5]Tipo_cambio_mult_Real!$A$9:$D$488,4,0)</f>
        <v>680.91470588235302</v>
      </c>
      <c r="E111" s="14">
        <f t="shared" si="10"/>
        <v>3.7582876381246244E-2</v>
      </c>
      <c r="F111" s="3">
        <f t="shared" si="12"/>
        <v>8.852029792833882E-2</v>
      </c>
      <c r="G111" s="4">
        <f t="shared" si="11"/>
        <v>636.54724431590807</v>
      </c>
    </row>
    <row r="112" spans="1:7" x14ac:dyDescent="0.25">
      <c r="A112">
        <f t="shared" si="13"/>
        <v>82</v>
      </c>
      <c r="B112" t="s">
        <v>19</v>
      </c>
      <c r="C112" s="2">
        <v>43374</v>
      </c>
      <c r="D112" s="4">
        <f>+VLOOKUP(C112,[5]Tipo_cambio_mult_Real!$A$9:$D$488,4,0)</f>
        <v>676.84090909090889</v>
      </c>
      <c r="E112" s="14">
        <f t="shared" si="10"/>
        <v>-5.9828297968174127E-3</v>
      </c>
      <c r="F112" s="3">
        <f t="shared" si="12"/>
        <v>7.5124568385193102E-2</v>
      </c>
      <c r="G112" s="4">
        <f t="shared" si="11"/>
        <v>647.03234017243255</v>
      </c>
    </row>
    <row r="113" spans="1:7" x14ac:dyDescent="0.25">
      <c r="A113">
        <f t="shared" si="13"/>
        <v>83</v>
      </c>
      <c r="B113" t="s">
        <v>20</v>
      </c>
      <c r="C113" s="2">
        <v>43405</v>
      </c>
      <c r="D113" s="4">
        <f>+VLOOKUP(C113,[5]Tipo_cambio_mult_Real!$A$9:$D$488,4,0)</f>
        <v>677.61199999999985</v>
      </c>
      <c r="E113" s="14">
        <f t="shared" si="10"/>
        <v>1.1392498572915244E-3</v>
      </c>
      <c r="F113" s="3">
        <f t="shared" si="12"/>
        <v>6.9180531845832061E-2</v>
      </c>
      <c r="G113" s="4">
        <f t="shared" si="11"/>
        <v>658.0415374513442</v>
      </c>
    </row>
    <row r="114" spans="1:7" x14ac:dyDescent="0.25">
      <c r="A114">
        <f t="shared" si="13"/>
        <v>84</v>
      </c>
      <c r="B114" t="s">
        <v>21</v>
      </c>
      <c r="C114" s="2">
        <v>43435</v>
      </c>
      <c r="D114" s="4">
        <f>+VLOOKUP(C114,[5]Tipo_cambio_mult_Real!$A$9:$D$488,4,0)</f>
        <v>681.98684210526335</v>
      </c>
      <c r="E114" s="14">
        <f t="shared" si="10"/>
        <v>6.4562642120615799E-3</v>
      </c>
      <c r="F114" s="3">
        <f t="shared" si="12"/>
        <v>7.0751267399630891E-2</v>
      </c>
      <c r="G114" s="4">
        <f t="shared" si="11"/>
        <v>666.02265094937502</v>
      </c>
    </row>
    <row r="115" spans="1:7" x14ac:dyDescent="0.25">
      <c r="A115">
        <f t="shared" si="13"/>
        <v>85</v>
      </c>
      <c r="B115" t="s">
        <v>11</v>
      </c>
      <c r="C115" s="2">
        <v>43466</v>
      </c>
      <c r="D115" s="4">
        <f>+VLOOKUP(C115,[5]Tipo_cambio_mult_Real!$A$9:$D$488,4,0)</f>
        <v>677.06181818181813</v>
      </c>
      <c r="E115" s="14">
        <f t="shared" si="10"/>
        <v>-7.2215820297087951E-3</v>
      </c>
      <c r="F115" s="3">
        <f t="shared" si="12"/>
        <v>0.11813344162838901</v>
      </c>
      <c r="G115" s="4">
        <f t="shared" si="11"/>
        <v>671.86774062160748</v>
      </c>
    </row>
    <row r="116" spans="1:7" x14ac:dyDescent="0.25">
      <c r="A116">
        <f t="shared" si="13"/>
        <v>86</v>
      </c>
      <c r="B116" t="s">
        <v>22</v>
      </c>
      <c r="C116" s="2">
        <v>43497</v>
      </c>
      <c r="D116" s="4">
        <f>+VLOOKUP(C116,[5]Tipo_cambio_mult_Real!$A$9:$D$488,4,0)</f>
        <v>656.30449999999996</v>
      </c>
      <c r="E116" s="14">
        <f t="shared" si="10"/>
        <v>-3.0657936431210731E-2</v>
      </c>
      <c r="F116" s="3">
        <f t="shared" si="12"/>
        <v>9.9634072170216692E-2</v>
      </c>
      <c r="G116" s="4">
        <f t="shared" si="11"/>
        <v>672.42452633589323</v>
      </c>
    </row>
    <row r="117" spans="1:7" x14ac:dyDescent="0.25">
      <c r="A117">
        <f t="shared" si="13"/>
        <v>87</v>
      </c>
      <c r="B117" t="s">
        <v>12</v>
      </c>
      <c r="C117" s="2">
        <v>43525</v>
      </c>
      <c r="D117" s="4">
        <f>+VLOOKUP(C117,[5]Tipo_cambio_mult_Real!$A$9:$D$488,4,0)</f>
        <v>667.67857142857144</v>
      </c>
      <c r="E117" s="14">
        <f t="shared" si="10"/>
        <v>1.7330479112319885E-2</v>
      </c>
      <c r="F117" s="3">
        <f t="shared" si="12"/>
        <v>0.10644434536609237</v>
      </c>
      <c r="G117" s="4">
        <f t="shared" si="11"/>
        <v>674.05704952698784</v>
      </c>
    </row>
    <row r="118" spans="1:7" x14ac:dyDescent="0.25">
      <c r="A118">
        <f t="shared" si="13"/>
        <v>88</v>
      </c>
      <c r="B118" t="s">
        <v>13</v>
      </c>
      <c r="C118" s="2">
        <v>43556</v>
      </c>
      <c r="D118" s="4">
        <f>+VLOOKUP(C118,[5]Tipo_cambio_mult_Real!$A$9:$D$488,4,0)</f>
        <v>667.39904761904756</v>
      </c>
      <c r="E118" s="14">
        <f t="shared" si="10"/>
        <v>-4.186502629938138E-4</v>
      </c>
      <c r="F118" s="3">
        <f t="shared" si="12"/>
        <v>0.11131744836062318</v>
      </c>
      <c r="G118" s="4">
        <f t="shared" si="11"/>
        <v>672.12624120365842</v>
      </c>
    </row>
    <row r="119" spans="1:7" x14ac:dyDescent="0.25">
      <c r="A119">
        <f t="shared" si="13"/>
        <v>89</v>
      </c>
      <c r="B119" t="s">
        <v>14</v>
      </c>
      <c r="C119" s="2">
        <v>43586</v>
      </c>
      <c r="D119" s="4">
        <f>+VLOOKUP(C119,[5]Tipo_cambio_mult_Real!$A$9:$D$488,4,0)</f>
        <v>692.00380952380954</v>
      </c>
      <c r="E119" s="14">
        <f t="shared" si="10"/>
        <v>3.6866642217335599E-2</v>
      </c>
      <c r="F119" s="3">
        <f t="shared" si="12"/>
        <v>0.10522721222953213</v>
      </c>
      <c r="G119" s="4">
        <f t="shared" si="11"/>
        <v>674.29236983692988</v>
      </c>
    </row>
    <row r="120" spans="1:7" x14ac:dyDescent="0.25">
      <c r="A120">
        <f t="shared" si="13"/>
        <v>90</v>
      </c>
      <c r="B120" t="s">
        <v>15</v>
      </c>
      <c r="C120" s="2">
        <v>43617</v>
      </c>
      <c r="D120" s="4">
        <f>+VLOOKUP(C120,[5]Tipo_cambio_mult_Real!$A$9:$D$488,4,0)</f>
        <v>692.40899999999999</v>
      </c>
      <c r="E120" s="14">
        <f t="shared" si="10"/>
        <v>5.8553214680889809E-4</v>
      </c>
      <c r="F120" s="3">
        <f t="shared" si="12"/>
        <v>8.844320749872514E-2</v>
      </c>
      <c r="G120" s="4">
        <f t="shared" si="11"/>
        <v>676.40622697978711</v>
      </c>
    </row>
    <row r="121" spans="1:7" x14ac:dyDescent="0.25">
      <c r="A121">
        <f t="shared" si="13"/>
        <v>91</v>
      </c>
      <c r="B121" t="s">
        <v>16</v>
      </c>
      <c r="C121" s="2">
        <v>43647</v>
      </c>
      <c r="D121" s="4">
        <f>+VLOOKUP(C121,[5]Tipo_cambio_mult_Real!$A$9:$D$488,4,0)</f>
        <v>686.0595454545454</v>
      </c>
      <c r="E121" s="14">
        <f t="shared" si="10"/>
        <v>-9.1700924532387429E-3</v>
      </c>
      <c r="F121" s="3">
        <f t="shared" si="12"/>
        <v>5.1582134242191602E-2</v>
      </c>
      <c r="G121" s="4">
        <f t="shared" si="11"/>
        <v>676.98804174397026</v>
      </c>
    </row>
    <row r="122" spans="1:7" x14ac:dyDescent="0.25">
      <c r="A122">
        <f t="shared" si="13"/>
        <v>92</v>
      </c>
      <c r="B122" t="s">
        <v>17</v>
      </c>
      <c r="C122" s="2">
        <v>43678</v>
      </c>
      <c r="D122" s="4">
        <f>+VLOOKUP(C122,[5]Tipo_cambio_mult_Real!$A$9:$D$488,4,0)</f>
        <v>713.70333333333338</v>
      </c>
      <c r="E122" s="14">
        <f t="shared" si="10"/>
        <v>4.0293569358433423E-2</v>
      </c>
      <c r="F122" s="3">
        <f t="shared" si="12"/>
        <v>8.7546429950111637E-2</v>
      </c>
      <c r="G122" s="4">
        <f t="shared" si="11"/>
        <v>682.22254390847252</v>
      </c>
    </row>
    <row r="123" spans="1:7" x14ac:dyDescent="0.25">
      <c r="A123">
        <f t="shared" si="13"/>
        <v>93</v>
      </c>
      <c r="B123" t="s">
        <v>18</v>
      </c>
      <c r="C123" s="2">
        <v>43709</v>
      </c>
      <c r="D123" s="4">
        <f>+VLOOKUP(C123,[5]Tipo_cambio_mult_Real!$A$9:$D$488,4,0)</f>
        <v>718.4422222222222</v>
      </c>
      <c r="E123" s="14">
        <f t="shared" si="10"/>
        <v>6.6398581421163172E-3</v>
      </c>
      <c r="F123" s="3">
        <f t="shared" si="12"/>
        <v>5.5113387940769698E-2</v>
      </c>
      <c r="G123" s="4">
        <f t="shared" si="11"/>
        <v>691.09936136878991</v>
      </c>
    </row>
    <row r="124" spans="1:7" x14ac:dyDescent="0.25">
      <c r="A124">
        <f t="shared" si="13"/>
        <v>94</v>
      </c>
      <c r="B124" t="s">
        <v>19</v>
      </c>
      <c r="C124" s="2">
        <v>43739</v>
      </c>
      <c r="D124" s="4">
        <f>+VLOOKUP(C124,[5]Tipo_cambio_mult_Real!$A$9:$D$488,4,0)</f>
        <v>721.0322727272727</v>
      </c>
      <c r="E124" s="14">
        <f t="shared" si="10"/>
        <v>3.6050922745591851E-3</v>
      </c>
      <c r="F124" s="3">
        <f t="shared" si="12"/>
        <v>6.5290621537221982E-2</v>
      </c>
      <c r="G124" s="4">
        <f t="shared" si="11"/>
        <v>698.72131869717578</v>
      </c>
    </row>
    <row r="125" spans="1:7" x14ac:dyDescent="0.25">
      <c r="A125">
        <f t="shared" si="13"/>
        <v>95</v>
      </c>
      <c r="B125" t="s">
        <v>20</v>
      </c>
      <c r="C125" s="2">
        <v>43770</v>
      </c>
      <c r="D125" s="4">
        <f>+VLOOKUP(C125,[5]Tipo_cambio_mult_Real!$A$9:$D$488,4,0)</f>
        <v>776.53</v>
      </c>
      <c r="E125" s="14">
        <f t="shared" si="10"/>
        <v>7.6969824197756775E-2</v>
      </c>
      <c r="F125" s="3">
        <f t="shared" si="12"/>
        <v>0.14598029550834424</v>
      </c>
      <c r="G125" s="4">
        <f t="shared" si="11"/>
        <v>714.31145475159758</v>
      </c>
    </row>
    <row r="126" spans="1:7" x14ac:dyDescent="0.25">
      <c r="A126">
        <f t="shared" si="13"/>
        <v>96</v>
      </c>
      <c r="B126" t="s">
        <v>21</v>
      </c>
      <c r="C126" s="2">
        <v>43800</v>
      </c>
      <c r="D126" s="4">
        <f>+VLOOKUP(C126,[5]Tipo_cambio_mult_Real!$A$9:$D$488,4,0)</f>
        <v>770.39</v>
      </c>
      <c r="E126" s="14">
        <f t="shared" si="10"/>
        <v>-7.9069707545104118E-3</v>
      </c>
      <c r="F126" s="3">
        <f t="shared" si="12"/>
        <v>0.12962589955817916</v>
      </c>
      <c r="G126" s="4">
        <f t="shared" si="11"/>
        <v>725.50948196248203</v>
      </c>
    </row>
    <row r="127" spans="1:7" x14ac:dyDescent="0.25">
      <c r="A127">
        <f t="shared" si="13"/>
        <v>97</v>
      </c>
      <c r="B127" t="s">
        <v>11</v>
      </c>
      <c r="C127" s="2">
        <v>43831</v>
      </c>
      <c r="D127" s="4">
        <f>+VLOOKUP(C127,[5]Tipo_cambio_mult_Real!$A$9:$D$488,4,0)</f>
        <v>772.64772727272725</v>
      </c>
      <c r="E127" s="14">
        <f t="shared" si="10"/>
        <v>2.930628996647533E-3</v>
      </c>
      <c r="F127" s="3">
        <f t="shared" si="12"/>
        <v>0.1411775210535362</v>
      </c>
      <c r="G127" s="4">
        <f t="shared" si="11"/>
        <v>736.97215728715742</v>
      </c>
    </row>
    <row r="128" spans="1:7" x14ac:dyDescent="0.25">
      <c r="A128">
        <f t="shared" si="13"/>
        <v>98</v>
      </c>
      <c r="B128" t="s">
        <v>22</v>
      </c>
      <c r="C128" s="2">
        <v>43862</v>
      </c>
      <c r="D128" s="4">
        <f>+VLOOKUP(C128,[5]Tipo_cambio_mult_Real!$A$9:$D$488,4,0)</f>
        <v>796.38</v>
      </c>
      <c r="E128" s="14">
        <f t="shared" si="10"/>
        <v>3.0715514832409196E-2</v>
      </c>
      <c r="F128" s="3">
        <f t="shared" si="12"/>
        <v>0.21343065604456468</v>
      </c>
      <c r="G128" s="4">
        <f t="shared" si="11"/>
        <v>752.73222222222216</v>
      </c>
    </row>
    <row r="129" spans="1:7" x14ac:dyDescent="0.25">
      <c r="A129">
        <f t="shared" si="13"/>
        <v>99</v>
      </c>
      <c r="B129" t="s">
        <v>12</v>
      </c>
      <c r="C129" s="2">
        <v>43891</v>
      </c>
      <c r="D129" s="4">
        <f>+VLOOKUP(C129,[5]Tipo_cambio_mult_Real!$A$9:$D$488,4,0)</f>
        <v>839.37545454545455</v>
      </c>
      <c r="E129" s="14">
        <f t="shared" si="10"/>
        <v>5.398861667226007E-2</v>
      </c>
      <c r="F129" s="3">
        <f t="shared" si="12"/>
        <v>0.25715500012156878</v>
      </c>
      <c r="G129" s="4">
        <f t="shared" si="11"/>
        <v>770.68538239538248</v>
      </c>
    </row>
    <row r="130" spans="1:7" x14ac:dyDescent="0.25">
      <c r="A130">
        <f t="shared" si="13"/>
        <v>100</v>
      </c>
      <c r="B130" t="s">
        <v>13</v>
      </c>
      <c r="C130" s="2">
        <v>43922</v>
      </c>
      <c r="D130" s="4">
        <f>+VLOOKUP(C130,[5]Tipo_cambio_mult_Real!$A$9:$D$488,4,0)</f>
        <v>853.37904761904758</v>
      </c>
      <c r="E130" s="14">
        <f t="shared" si="10"/>
        <v>1.6683348313033974E-2</v>
      </c>
      <c r="F130" s="3">
        <f t="shared" si="12"/>
        <v>0.27866386783661956</v>
      </c>
      <c r="G130" s="4">
        <f t="shared" si="11"/>
        <v>789.962071737786</v>
      </c>
    </row>
    <row r="131" spans="1:7" x14ac:dyDescent="0.25">
      <c r="A131">
        <f t="shared" si="13"/>
        <v>101</v>
      </c>
      <c r="B131" t="s">
        <v>14</v>
      </c>
      <c r="C131" s="2">
        <v>43952</v>
      </c>
      <c r="D131" s="4">
        <f>+VLOOKUP(C131,[5]Tipo_cambio_mult_Real!$A$9:$D$488,4,0)</f>
        <v>821.80526315789473</v>
      </c>
      <c r="E131" s="14">
        <f t="shared" si="10"/>
        <v>-3.6998546600417015E-2</v>
      </c>
      <c r="F131" s="3">
        <f t="shared" si="12"/>
        <v>0.18757332235411517</v>
      </c>
      <c r="G131" s="4">
        <f t="shared" si="11"/>
        <v>804.3582132278749</v>
      </c>
    </row>
    <row r="132" spans="1:7" x14ac:dyDescent="0.25">
      <c r="A132">
        <f t="shared" si="13"/>
        <v>102</v>
      </c>
      <c r="B132" t="s">
        <v>15</v>
      </c>
      <c r="C132" s="2">
        <v>43983</v>
      </c>
      <c r="D132" s="4">
        <f>+VLOOKUP(C132,[5]Tipo_cambio_mult_Real!$A$9:$D$488,4,0)</f>
        <v>793.7180952380952</v>
      </c>
      <c r="E132" s="14">
        <f t="shared" si="10"/>
        <v>-3.4177400874595198E-2</v>
      </c>
      <c r="F132" s="3">
        <f t="shared" si="12"/>
        <v>0.14631394918046303</v>
      </c>
      <c r="G132" s="4">
        <f t="shared" si="11"/>
        <v>806.81365540474565</v>
      </c>
    </row>
    <row r="133" spans="1:7" x14ac:dyDescent="0.25">
      <c r="A133">
        <f t="shared" si="13"/>
        <v>103</v>
      </c>
      <c r="B133" t="s">
        <v>16</v>
      </c>
      <c r="C133" s="2">
        <v>44013</v>
      </c>
      <c r="D133" s="4">
        <f>+VLOOKUP(C133,[5]Tipo_cambio_mult_Real!$A$9:$D$488,4,0)</f>
        <v>784.72909090909093</v>
      </c>
      <c r="E133" s="14">
        <f t="shared" si="10"/>
        <v>-1.1325185078850719E-2</v>
      </c>
      <c r="F133" s="3">
        <f t="shared" si="12"/>
        <v>0.1438206728676481</v>
      </c>
      <c r="G133" s="4">
        <f t="shared" si="11"/>
        <v>808.86209696318713</v>
      </c>
    </row>
    <row r="134" spans="1:7" x14ac:dyDescent="0.25">
      <c r="A134">
        <f t="shared" si="13"/>
        <v>104</v>
      </c>
      <c r="B134" t="s">
        <v>17</v>
      </c>
      <c r="C134" s="2">
        <v>44044</v>
      </c>
      <c r="D134" s="4">
        <f>+VLOOKUP(C134,[5]Tipo_cambio_mult_Real!$A$9:$D$488,4,0)</f>
        <v>784.66190476190479</v>
      </c>
      <c r="E134" s="14">
        <f t="shared" si="10"/>
        <v>-8.5616995679771435E-5</v>
      </c>
      <c r="F134" s="3">
        <f t="shared" si="12"/>
        <v>9.9423062937314954E-2</v>
      </c>
      <c r="G134" s="4">
        <f t="shared" si="11"/>
        <v>810.57840803306965</v>
      </c>
    </row>
    <row r="135" spans="1:7" x14ac:dyDescent="0.25">
      <c r="A135">
        <f t="shared" si="13"/>
        <v>105</v>
      </c>
      <c r="B135" t="s">
        <v>18</v>
      </c>
      <c r="C135" s="2">
        <v>44075</v>
      </c>
      <c r="D135" s="4">
        <f>+VLOOKUP(C135,[5]Tipo_cambio_mult_Real!$A$9:$D$488,4,0)</f>
        <v>773.40238095238101</v>
      </c>
      <c r="E135" s="14">
        <f t="shared" si="10"/>
        <v>-1.4349522694032557E-2</v>
      </c>
      <c r="F135" s="3">
        <f t="shared" si="12"/>
        <v>7.6499065659255017E-2</v>
      </c>
      <c r="G135" s="4">
        <f t="shared" si="11"/>
        <v>807.29589102626699</v>
      </c>
    </row>
    <row r="136" spans="1:7" x14ac:dyDescent="0.25">
      <c r="A136">
        <f t="shared" si="13"/>
        <v>106</v>
      </c>
      <c r="B136" t="s">
        <v>19</v>
      </c>
      <c r="C136" s="2">
        <v>44105</v>
      </c>
      <c r="D136" s="4">
        <f>+VLOOKUP(C136,[5]Tipo_cambio_mult_Real!$A$9:$D$488,4,0)</f>
        <v>788.26714285714286</v>
      </c>
      <c r="E136" s="14">
        <f t="shared" si="10"/>
        <v>1.9219958809096438E-2</v>
      </c>
      <c r="F136" s="3">
        <f t="shared" si="12"/>
        <v>9.3248073176471324E-2</v>
      </c>
      <c r="G136" s="4">
        <f t="shared" si="11"/>
        <v>799.99470364222248</v>
      </c>
    </row>
    <row r="137" spans="1:7" x14ac:dyDescent="0.25">
      <c r="A137">
        <f t="shared" si="13"/>
        <v>107</v>
      </c>
      <c r="B137" t="s">
        <v>20</v>
      </c>
      <c r="C137" s="2">
        <v>44136</v>
      </c>
      <c r="D137" s="4">
        <f>+VLOOKUP(C137,[5]Tipo_cambio_mult_Real!$A$9:$D$488,4,0)</f>
        <v>762.88476190476194</v>
      </c>
      <c r="E137" s="14">
        <f t="shared" ref="E137:E188" si="14">+D137/D136-1</f>
        <v>-3.2200227019967165E-2</v>
      </c>
      <c r="F137" s="3">
        <f t="shared" si="12"/>
        <v>-1.757206816895418E-2</v>
      </c>
      <c r="G137" s="4">
        <f t="shared" si="11"/>
        <v>787.06694854018156</v>
      </c>
    </row>
    <row r="138" spans="1:7" x14ac:dyDescent="0.25">
      <c r="A138">
        <f t="shared" si="13"/>
        <v>108</v>
      </c>
      <c r="B138" t="s">
        <v>21</v>
      </c>
      <c r="C138" s="2">
        <v>44166</v>
      </c>
      <c r="D138" s="4">
        <f>+VLOOKUP(C138,[5]Tipo_cambio_mult_Real!$A$9:$D$488,4,0)</f>
        <v>734.73299999999995</v>
      </c>
      <c r="E138" s="14">
        <f t="shared" si="14"/>
        <v>-3.6901722659229641E-2</v>
      </c>
      <c r="F138" s="3">
        <f t="shared" si="12"/>
        <v>-4.6284349485325671E-2</v>
      </c>
      <c r="G138" s="4">
        <f t="shared" si="11"/>
        <v>774.62805380333964</v>
      </c>
    </row>
    <row r="139" spans="1:7" x14ac:dyDescent="0.25">
      <c r="A139">
        <f t="shared" si="13"/>
        <v>109</v>
      </c>
      <c r="B139" t="s">
        <v>11</v>
      </c>
      <c r="C139" s="2">
        <v>44197</v>
      </c>
      <c r="D139" s="4">
        <f>+VLOOKUP(C139,[5]Tipo_cambio_mult_Real!$A$9:$D$488,4,0)</f>
        <v>723.55600000000004</v>
      </c>
      <c r="E139" s="14">
        <f t="shared" si="14"/>
        <v>-1.5212328832378441E-2</v>
      </c>
      <c r="F139" s="3">
        <f t="shared" si="12"/>
        <v>-6.353701116291377E-2</v>
      </c>
      <c r="G139" s="4">
        <f t="shared" si="11"/>
        <v>764.60489734075441</v>
      </c>
    </row>
    <row r="140" spans="1:7" x14ac:dyDescent="0.25">
      <c r="A140">
        <f t="shared" si="13"/>
        <v>110</v>
      </c>
      <c r="B140" t="s">
        <v>22</v>
      </c>
      <c r="C140" s="2">
        <v>44228</v>
      </c>
      <c r="D140" s="4">
        <f>+VLOOKUP(C140,[5]Tipo_cambio_mult_Real!$A$9:$D$488,4,0)</f>
        <v>722.62649999999996</v>
      </c>
      <c r="E140" s="14">
        <f t="shared" si="14"/>
        <v>-1.2846275892951509E-3</v>
      </c>
      <c r="F140" s="3">
        <f t="shared" si="12"/>
        <v>-9.2610939501243217E-2</v>
      </c>
      <c r="G140" s="4">
        <f t="shared" si="11"/>
        <v>755.73309863945599</v>
      </c>
    </row>
    <row r="141" spans="1:7" x14ac:dyDescent="0.25">
      <c r="A141">
        <f t="shared" si="13"/>
        <v>111</v>
      </c>
      <c r="B141" t="s">
        <v>12</v>
      </c>
      <c r="C141" s="2">
        <v>44256</v>
      </c>
      <c r="D141" s="4">
        <f>+VLOOKUP(C141,[5]Tipo_cambio_mult_Real!$A$9:$D$488,4,0)</f>
        <v>726.36608695652171</v>
      </c>
      <c r="E141" s="14">
        <f t="shared" si="14"/>
        <v>5.1749928303510551E-3</v>
      </c>
      <c r="F141" s="3">
        <f t="shared" si="12"/>
        <v>-0.13463506345933185</v>
      </c>
      <c r="G141" s="4">
        <f t="shared" si="11"/>
        <v>747.40512466725818</v>
      </c>
    </row>
    <row r="142" spans="1:7" x14ac:dyDescent="0.25">
      <c r="A142">
        <f t="shared" si="13"/>
        <v>112</v>
      </c>
      <c r="B142" t="s">
        <v>13</v>
      </c>
      <c r="C142" s="2">
        <v>44287</v>
      </c>
      <c r="D142" s="4">
        <f>+VLOOKUP(C142,[5]Tipo_cambio_mult_Real!$A$9:$D$488,4,0)</f>
        <v>707.84523809523807</v>
      </c>
      <c r="E142" s="14">
        <f t="shared" si="14"/>
        <v>-2.5497953709383792E-2</v>
      </c>
      <c r="F142" s="3">
        <f t="shared" si="12"/>
        <v>-0.17053829705551482</v>
      </c>
      <c r="G142" s="4">
        <f t="shared" ref="G142:G188" si="15">+AVERAGE(D136:D142)</f>
        <v>738.03981854480924</v>
      </c>
    </row>
    <row r="143" spans="1:7" x14ac:dyDescent="0.25">
      <c r="A143">
        <f t="shared" si="13"/>
        <v>113</v>
      </c>
      <c r="B143" t="s">
        <v>14</v>
      </c>
      <c r="C143" s="2">
        <v>44317</v>
      </c>
      <c r="D143" s="4">
        <f>+VLOOKUP(C143,[5]Tipo_cambio_mult_Real!$A$9:$D$488,4,0)</f>
        <v>712.2595</v>
      </c>
      <c r="E143" s="14">
        <f t="shared" si="14"/>
        <v>6.236196370608349E-3</v>
      </c>
      <c r="F143" s="3">
        <f t="shared" si="12"/>
        <v>-0.13329893110802271</v>
      </c>
      <c r="G143" s="4">
        <f t="shared" si="15"/>
        <v>727.1815838509317</v>
      </c>
    </row>
    <row r="144" spans="1:7" x14ac:dyDescent="0.25">
      <c r="A144">
        <f t="shared" si="13"/>
        <v>114</v>
      </c>
      <c r="B144" t="s">
        <v>15</v>
      </c>
      <c r="C144" s="2">
        <v>44348</v>
      </c>
      <c r="D144" s="4">
        <f>+VLOOKUP(C144,[5]Tipo_cambio_mult_Real!$A$9:$D$488,4,0)</f>
        <v>726.54449999999997</v>
      </c>
      <c r="E144" s="14">
        <f t="shared" si="14"/>
        <v>2.0055892550397747E-2</v>
      </c>
      <c r="F144" s="3">
        <f t="shared" si="12"/>
        <v>-8.4631553244284841E-2</v>
      </c>
      <c r="G144" s="4">
        <f t="shared" si="15"/>
        <v>721.99011786453707</v>
      </c>
    </row>
    <row r="145" spans="1:7" x14ac:dyDescent="0.25">
      <c r="A145">
        <f t="shared" si="13"/>
        <v>115</v>
      </c>
      <c r="B145" t="s">
        <v>16</v>
      </c>
      <c r="C145" s="2">
        <v>44378</v>
      </c>
      <c r="D145" s="4">
        <f>+VLOOKUP(C145,[5]Tipo_cambio_mult_Real!$A$9:$D$488,4,0)</f>
        <v>750.44047619047615</v>
      </c>
      <c r="E145" s="14">
        <f t="shared" si="14"/>
        <v>3.2889900330229205E-2</v>
      </c>
      <c r="F145" s="3">
        <f t="shared" si="12"/>
        <v>-4.3694843374408654E-2</v>
      </c>
      <c r="G145" s="4">
        <f t="shared" si="15"/>
        <v>724.23404303460518</v>
      </c>
    </row>
    <row r="146" spans="1:7" x14ac:dyDescent="0.25">
      <c r="A146">
        <f t="shared" si="13"/>
        <v>116</v>
      </c>
      <c r="B146" t="s">
        <v>17</v>
      </c>
      <c r="C146" s="2">
        <v>44409</v>
      </c>
      <c r="D146" s="4">
        <f>+VLOOKUP(C146,[5]Tipo_cambio_mult_Real!$A$9:$D$488,4,0)</f>
        <v>779.82818181818186</v>
      </c>
      <c r="E146" s="14">
        <f t="shared" si="14"/>
        <v>3.916060841612512E-2</v>
      </c>
      <c r="F146" s="3">
        <f t="shared" si="12"/>
        <v>-6.1602620369211047E-3</v>
      </c>
      <c r="G146" s="4">
        <f t="shared" si="15"/>
        <v>732.27292615148838</v>
      </c>
    </row>
    <row r="147" spans="1:7" x14ac:dyDescent="0.25">
      <c r="A147">
        <f t="shared" si="13"/>
        <v>117</v>
      </c>
      <c r="B147" t="s">
        <v>18</v>
      </c>
      <c r="C147" s="2">
        <v>44440</v>
      </c>
      <c r="D147" s="4">
        <f>+VLOOKUP(C147,[5]Tipo_cambio_mult_Real!$A$9:$D$488,4,0)</f>
        <v>783.62619047619046</v>
      </c>
      <c r="E147" s="14">
        <f t="shared" si="14"/>
        <v>4.8703147008017922E-3</v>
      </c>
      <c r="F147" s="3">
        <f t="shared" ref="F147:F188" si="16">+D147/D135-1</f>
        <v>1.3219263058409148E-2</v>
      </c>
      <c r="G147" s="4">
        <f t="shared" si="15"/>
        <v>740.98716764808694</v>
      </c>
    </row>
    <row r="148" spans="1:7" x14ac:dyDescent="0.25">
      <c r="A148">
        <f t="shared" si="13"/>
        <v>118</v>
      </c>
      <c r="B148" t="s">
        <v>19</v>
      </c>
      <c r="C148" s="2">
        <v>44470</v>
      </c>
      <c r="D148" s="4">
        <f>+VLOOKUP(C148,[5]Tipo_cambio_mult_Real!$A$9:$D$488,4,0)</f>
        <v>813.95050000000003</v>
      </c>
      <c r="E148" s="14">
        <f t="shared" si="14"/>
        <v>3.8697417075075347E-2</v>
      </c>
      <c r="F148" s="3">
        <f t="shared" si="16"/>
        <v>3.2582047058013375E-2</v>
      </c>
      <c r="G148" s="4">
        <f t="shared" si="15"/>
        <v>753.49922665429801</v>
      </c>
    </row>
    <row r="149" spans="1:7" x14ac:dyDescent="0.25">
      <c r="A149">
        <f t="shared" si="13"/>
        <v>119</v>
      </c>
      <c r="B149" t="s">
        <v>20</v>
      </c>
      <c r="C149" s="2">
        <v>44501</v>
      </c>
      <c r="D149" s="4">
        <f>+VLOOKUP(C149,[5]Tipo_cambio_mult_Real!$A$9:$D$488,4,0)</f>
        <v>812.62476190476195</v>
      </c>
      <c r="E149" s="14">
        <f t="shared" si="14"/>
        <v>-1.6287699254906585E-3</v>
      </c>
      <c r="F149" s="3">
        <f t="shared" si="16"/>
        <v>6.5199886645801897E-2</v>
      </c>
      <c r="G149" s="4">
        <f t="shared" si="15"/>
        <v>768.46773005565865</v>
      </c>
    </row>
    <row r="150" spans="1:7" x14ac:dyDescent="0.25">
      <c r="A150">
        <f t="shared" si="13"/>
        <v>120</v>
      </c>
      <c r="B150" t="s">
        <v>21</v>
      </c>
      <c r="C150" s="2">
        <v>44531</v>
      </c>
      <c r="D150" s="4">
        <f>+VLOOKUP(C150,[5]Tipo_cambio_mult_Real!$A$9:$D$488,4,0)</f>
        <v>849.12190476190472</v>
      </c>
      <c r="E150" s="14">
        <f t="shared" si="14"/>
        <v>4.4912663960171351E-2</v>
      </c>
      <c r="F150" s="3">
        <f t="shared" si="16"/>
        <v>0.15568771888822841</v>
      </c>
      <c r="G150" s="4">
        <f t="shared" si="15"/>
        <v>788.01950216450211</v>
      </c>
    </row>
    <row r="151" spans="1:7" x14ac:dyDescent="0.25">
      <c r="A151">
        <f t="shared" si="13"/>
        <v>121</v>
      </c>
      <c r="B151" t="s">
        <v>11</v>
      </c>
      <c r="C151" s="2">
        <v>44562</v>
      </c>
      <c r="D151" s="4">
        <f>+VLOOKUP(C151,[5]Tipo_cambio_mult_Real!$A$9:$D$488,4,0)</f>
        <v>822.05</v>
      </c>
      <c r="E151" s="14">
        <f t="shared" si="14"/>
        <v>-3.1882235766248157E-2</v>
      </c>
      <c r="F151" s="3">
        <f t="shared" si="16"/>
        <v>0.13612491638518631</v>
      </c>
      <c r="G151" s="4">
        <f t="shared" si="15"/>
        <v>801.66314502164494</v>
      </c>
    </row>
    <row r="152" spans="1:7" x14ac:dyDescent="0.25">
      <c r="A152">
        <f t="shared" si="13"/>
        <v>122</v>
      </c>
      <c r="B152" t="s">
        <v>22</v>
      </c>
      <c r="C152" s="2">
        <v>44593</v>
      </c>
      <c r="D152" s="4">
        <f>+VLOOKUP(C152,[5]Tipo_cambio_mult_Real!$A$9:$D$488,4,0)</f>
        <v>807.06799999999998</v>
      </c>
      <c r="E152" s="14">
        <f t="shared" si="14"/>
        <v>-1.8225168785353629E-2</v>
      </c>
      <c r="F152" s="3">
        <f t="shared" si="16"/>
        <v>0.1168535889563973</v>
      </c>
      <c r="G152" s="4">
        <f t="shared" si="15"/>
        <v>809.75279128014847</v>
      </c>
    </row>
    <row r="153" spans="1:7" x14ac:dyDescent="0.25">
      <c r="A153">
        <f t="shared" si="13"/>
        <v>123</v>
      </c>
      <c r="B153" t="s">
        <v>12</v>
      </c>
      <c r="C153" s="2">
        <v>44621</v>
      </c>
      <c r="D153" s="4">
        <f>+VLOOKUP(C153,[5]Tipo_cambio_mult_Real!$A$9:$D$488,4,0)</f>
        <v>799.18739130434778</v>
      </c>
      <c r="E153" s="14">
        <f t="shared" si="14"/>
        <v>-9.7644915863993598E-3</v>
      </c>
      <c r="F153" s="3">
        <f t="shared" si="16"/>
        <v>0.10025427350683147</v>
      </c>
      <c r="G153" s="4">
        <f t="shared" si="15"/>
        <v>812.51839263531497</v>
      </c>
    </row>
    <row r="154" spans="1:7" x14ac:dyDescent="0.25">
      <c r="A154">
        <f t="shared" si="13"/>
        <v>124</v>
      </c>
      <c r="B154" t="s">
        <v>13</v>
      </c>
      <c r="C154" s="2">
        <v>44652</v>
      </c>
      <c r="D154" s="4">
        <f>+VLOOKUP(C154,[5]Tipo_cambio_mult_Real!$A$9:$D$488,4,0)</f>
        <v>815.12300000000005</v>
      </c>
      <c r="E154" s="14">
        <f t="shared" si="14"/>
        <v>1.9939764902501711E-2</v>
      </c>
      <c r="F154" s="3">
        <f t="shared" si="16"/>
        <v>0.1515553911098404</v>
      </c>
      <c r="G154" s="4">
        <f t="shared" si="15"/>
        <v>817.01793685300197</v>
      </c>
    </row>
    <row r="155" spans="1:7" x14ac:dyDescent="0.25">
      <c r="A155">
        <f t="shared" si="13"/>
        <v>125</v>
      </c>
      <c r="B155" t="s">
        <v>14</v>
      </c>
      <c r="C155" s="2">
        <v>44682</v>
      </c>
      <c r="D155" s="4">
        <f>+VLOOKUP(C155,[5]Tipo_cambio_mult_Real!$A$9:$D$488,4,0)</f>
        <v>849.39</v>
      </c>
      <c r="E155" s="14">
        <f t="shared" si="14"/>
        <v>4.2039054228625528E-2</v>
      </c>
      <c r="F155" s="3">
        <f t="shared" si="16"/>
        <v>0.19252884657909086</v>
      </c>
      <c r="G155" s="4">
        <f t="shared" si="15"/>
        <v>822.08072256728781</v>
      </c>
    </row>
    <row r="156" spans="1:7" x14ac:dyDescent="0.25">
      <c r="A156">
        <f t="shared" si="13"/>
        <v>126</v>
      </c>
      <c r="B156" t="s">
        <v>15</v>
      </c>
      <c r="C156" s="2">
        <v>44713</v>
      </c>
      <c r="D156" s="4">
        <f>+VLOOKUP(C156,[5]Tipo_cambio_mult_Real!$A$9:$D$488,4,0)</f>
        <v>857.76949999999999</v>
      </c>
      <c r="E156" s="14">
        <f t="shared" si="14"/>
        <v>9.8653151084895363E-3</v>
      </c>
      <c r="F156" s="3">
        <f t="shared" si="16"/>
        <v>0.18061522728477053</v>
      </c>
      <c r="G156" s="4">
        <f t="shared" si="15"/>
        <v>828.52997086660764</v>
      </c>
    </row>
    <row r="157" spans="1:7" x14ac:dyDescent="0.25">
      <c r="A157">
        <f t="shared" si="13"/>
        <v>127</v>
      </c>
      <c r="B157" t="s">
        <v>16</v>
      </c>
      <c r="C157" s="2">
        <v>44743</v>
      </c>
      <c r="D157" s="4">
        <f>+VLOOKUP(C157,[5]Tipo_cambio_mult_Real!$A$9:$D$488,4,0)</f>
        <v>953.7061904761905</v>
      </c>
      <c r="E157" s="14">
        <f t="shared" si="14"/>
        <v>0.11184437133308012</v>
      </c>
      <c r="F157" s="3">
        <f t="shared" si="16"/>
        <v>0.27086187477195933</v>
      </c>
      <c r="G157" s="4">
        <f t="shared" si="15"/>
        <v>843.47058311150545</v>
      </c>
    </row>
    <row r="158" spans="1:7" x14ac:dyDescent="0.25">
      <c r="A158">
        <f t="shared" si="13"/>
        <v>128</v>
      </c>
      <c r="B158" t="s">
        <v>17</v>
      </c>
      <c r="C158" s="2">
        <v>44774</v>
      </c>
      <c r="D158" s="4">
        <f>+VLOOKUP(C158,[5]Tipo_cambio_mult_Real!$A$9:$D$488,4,0)</f>
        <v>904.35227272727275</v>
      </c>
      <c r="E158" s="14">
        <f t="shared" si="14"/>
        <v>-5.1749604062310883E-2</v>
      </c>
      <c r="F158" s="3">
        <f t="shared" si="16"/>
        <v>0.15968144498030457</v>
      </c>
      <c r="G158" s="4">
        <f t="shared" si="15"/>
        <v>855.22805064397301</v>
      </c>
    </row>
    <row r="159" spans="1:7" x14ac:dyDescent="0.25">
      <c r="A159">
        <f t="shared" si="13"/>
        <v>129</v>
      </c>
      <c r="B159" t="s">
        <v>18</v>
      </c>
      <c r="C159" s="2">
        <v>44805</v>
      </c>
      <c r="D159" s="4">
        <f>+VLOOKUP(C159,[5]Tipo_cambio_mult_Real!$A$9:$D$488,4,0)</f>
        <v>921.00750000000005</v>
      </c>
      <c r="E159" s="14">
        <f t="shared" si="14"/>
        <v>1.8416747295276759E-2</v>
      </c>
      <c r="F159" s="3">
        <f t="shared" si="16"/>
        <v>0.17531485189427665</v>
      </c>
      <c r="G159" s="4">
        <f t="shared" si="15"/>
        <v>871.5051220725444</v>
      </c>
    </row>
    <row r="160" spans="1:7" x14ac:dyDescent="0.25">
      <c r="A160">
        <f t="shared" ref="A160:A223" si="17">+A159+1</f>
        <v>130</v>
      </c>
      <c r="B160" t="s">
        <v>19</v>
      </c>
      <c r="C160" s="2">
        <v>44835</v>
      </c>
      <c r="D160" s="4">
        <f>+VLOOKUP(C160,[5]Tipo_cambio_mult_Real!$A$9:$D$488,4,0)</f>
        <v>955.89473684210532</v>
      </c>
      <c r="E160" s="14">
        <f t="shared" si="14"/>
        <v>3.787942752051987E-2</v>
      </c>
      <c r="F160" s="3">
        <f t="shared" si="16"/>
        <v>0.17438927409234983</v>
      </c>
      <c r="G160" s="4">
        <f t="shared" si="15"/>
        <v>893.89188572079536</v>
      </c>
    </row>
    <row r="161" spans="1:7" x14ac:dyDescent="0.25">
      <c r="A161">
        <f t="shared" si="17"/>
        <v>131</v>
      </c>
      <c r="B161" t="s">
        <v>20</v>
      </c>
      <c r="C161" s="2">
        <v>44866</v>
      </c>
      <c r="D161" s="4">
        <f>+VLOOKUP(C161,[5]Tipo_cambio_mult_Real!$A$9:$D$488,4,0)</f>
        <v>917.05285714285719</v>
      </c>
      <c r="E161" s="14">
        <f t="shared" si="14"/>
        <v>-4.0634055406106984E-2</v>
      </c>
      <c r="F161" s="3">
        <f t="shared" si="16"/>
        <v>0.12850715377331068</v>
      </c>
      <c r="G161" s="4">
        <f t="shared" si="15"/>
        <v>908.45329388406083</v>
      </c>
    </row>
    <row r="162" spans="1:7" x14ac:dyDescent="0.25">
      <c r="A162">
        <f t="shared" si="17"/>
        <v>132</v>
      </c>
      <c r="B162" t="s">
        <v>21</v>
      </c>
      <c r="C162" s="2">
        <v>44896</v>
      </c>
      <c r="D162" s="4">
        <f>+VLOOKUP(C162,[5]Tipo_cambio_mult_Real!$A$9:$D$488,4,0)</f>
        <v>875.66142857142859</v>
      </c>
      <c r="E162" s="14">
        <f t="shared" si="14"/>
        <v>-4.513527028353248E-2</v>
      </c>
      <c r="F162" s="3">
        <f t="shared" si="16"/>
        <v>3.1255257532150971E-2</v>
      </c>
      <c r="G162" s="4">
        <f t="shared" si="15"/>
        <v>912.20635510855061</v>
      </c>
    </row>
    <row r="163" spans="1:7" x14ac:dyDescent="0.25">
      <c r="A163">
        <f t="shared" si="17"/>
        <v>133</v>
      </c>
      <c r="B163" t="s">
        <v>11</v>
      </c>
      <c r="C163" s="2">
        <v>44927</v>
      </c>
      <c r="D163" s="4">
        <f>+VLOOKUP(C163,[5]Tipo_cambio_mult_Real!$A$9:$D$488,4,0)</f>
        <v>826.33571428571429</v>
      </c>
      <c r="E163" s="14">
        <f t="shared" si="14"/>
        <v>-5.632966427011088E-2</v>
      </c>
      <c r="F163" s="3">
        <f t="shared" si="16"/>
        <v>5.2134472181915026E-3</v>
      </c>
      <c r="G163" s="4">
        <f t="shared" si="15"/>
        <v>907.71581429222408</v>
      </c>
    </row>
    <row r="164" spans="1:7" x14ac:dyDescent="0.25">
      <c r="A164">
        <f t="shared" si="17"/>
        <v>134</v>
      </c>
      <c r="B164" t="s">
        <v>22</v>
      </c>
      <c r="C164" s="2">
        <v>44958</v>
      </c>
      <c r="D164" s="4">
        <f>+VLOOKUP(C164,[5]Tipo_cambio_mult_Real!$A$9:$D$488,4,0)</f>
        <v>798.25750000000005</v>
      </c>
      <c r="E164" s="14">
        <f t="shared" si="14"/>
        <v>-3.3979185215279095E-2</v>
      </c>
      <c r="F164" s="3">
        <f t="shared" si="16"/>
        <v>-1.0916676166072614E-2</v>
      </c>
      <c r="G164" s="4">
        <f t="shared" si="15"/>
        <v>885.50885850991108</v>
      </c>
    </row>
    <row r="165" spans="1:7" x14ac:dyDescent="0.25">
      <c r="A165">
        <f t="shared" si="17"/>
        <v>135</v>
      </c>
      <c r="B165" t="s">
        <v>12</v>
      </c>
      <c r="C165" s="2">
        <v>44986</v>
      </c>
      <c r="D165" s="4">
        <f>+VLOOKUP(C165,[5]Tipo_cambio_mult_Real!$A$9:$D$488,4,0)</f>
        <v>809.50391304347829</v>
      </c>
      <c r="E165" s="14">
        <f t="shared" si="14"/>
        <v>1.4088703261138535E-2</v>
      </c>
      <c r="F165" s="3">
        <f t="shared" si="16"/>
        <v>1.2908764391656558E-2</v>
      </c>
      <c r="G165" s="4">
        <f t="shared" si="15"/>
        <v>871.95909284079755</v>
      </c>
    </row>
    <row r="166" spans="1:7" x14ac:dyDescent="0.25">
      <c r="A166">
        <f t="shared" si="17"/>
        <v>136</v>
      </c>
      <c r="B166" t="s">
        <v>13</v>
      </c>
      <c r="C166" s="2">
        <v>45017</v>
      </c>
      <c r="D166" s="4">
        <f>+VLOOKUP(C166,[5]Tipo_cambio_mult_Real!$A$9:$D$488,4,0)</f>
        <v>803.83684210526314</v>
      </c>
      <c r="E166" s="14">
        <f t="shared" si="14"/>
        <v>-7.000671456804608E-3</v>
      </c>
      <c r="F166" s="3">
        <f t="shared" si="16"/>
        <v>-1.3845956861402442E-2</v>
      </c>
      <c r="G166" s="4">
        <f t="shared" si="15"/>
        <v>855.22042742726376</v>
      </c>
    </row>
    <row r="167" spans="1:7" x14ac:dyDescent="0.25">
      <c r="A167">
        <f t="shared" si="17"/>
        <v>137</v>
      </c>
      <c r="B167" t="s">
        <v>14</v>
      </c>
      <c r="C167" s="2">
        <v>45047</v>
      </c>
      <c r="D167" s="4">
        <f>+VLOOKUP(C167,[5]Tipo_cambio_mult_Real!$A$9:$D$488,4,0)</f>
        <v>798.63545454545454</v>
      </c>
      <c r="E167" s="14">
        <f t="shared" si="14"/>
        <v>-6.4707006289810298E-3</v>
      </c>
      <c r="F167" s="3">
        <f t="shared" si="16"/>
        <v>-5.9754112309475582E-2</v>
      </c>
      <c r="G167" s="4">
        <f t="shared" si="15"/>
        <v>832.75481567059944</v>
      </c>
    </row>
    <row r="168" spans="1:7" x14ac:dyDescent="0.25">
      <c r="A168">
        <f t="shared" si="17"/>
        <v>138</v>
      </c>
      <c r="B168" t="s">
        <v>15</v>
      </c>
      <c r="C168" s="2">
        <v>45078</v>
      </c>
      <c r="D168" s="4">
        <f>+VLOOKUP(C168,[5]Tipo_cambio_mult_Real!$A$9:$D$488,4,0)</f>
        <v>799.87249999999995</v>
      </c>
      <c r="E168" s="14">
        <f t="shared" si="14"/>
        <v>1.5489488320419298E-3</v>
      </c>
      <c r="F168" s="3">
        <f t="shared" si="16"/>
        <v>-6.7497153955695666E-2</v>
      </c>
      <c r="G168" s="4">
        <f t="shared" si="15"/>
        <v>816.0147646501913</v>
      </c>
    </row>
    <row r="169" spans="1:7" x14ac:dyDescent="0.25">
      <c r="A169">
        <f t="shared" si="17"/>
        <v>139</v>
      </c>
      <c r="B169" t="s">
        <v>16</v>
      </c>
      <c r="C169" s="2">
        <v>45108</v>
      </c>
      <c r="D169" s="4">
        <f>+VLOOKUP(C169,[5]Tipo_cambio_mult_Real!$A$9:$D$488,4,0)</f>
        <v>813.39714285714285</v>
      </c>
      <c r="E169" s="14">
        <f t="shared" si="14"/>
        <v>1.6908498363355395E-2</v>
      </c>
      <c r="F169" s="3">
        <f t="shared" si="16"/>
        <v>-0.14711978282220295</v>
      </c>
      <c r="G169" s="4">
        <f t="shared" si="15"/>
        <v>807.11986669100759</v>
      </c>
    </row>
    <row r="170" spans="1:7" x14ac:dyDescent="0.25">
      <c r="A170">
        <f t="shared" si="17"/>
        <v>140</v>
      </c>
      <c r="B170" t="s">
        <v>17</v>
      </c>
      <c r="C170" s="2">
        <v>45139</v>
      </c>
      <c r="D170" s="4">
        <f>+VLOOKUP(C170,[5]Tipo_cambio_mult_Real!$A$9:$D$488,4,0)</f>
        <v>855.65954545454542</v>
      </c>
      <c r="E170" s="14">
        <f t="shared" si="14"/>
        <v>5.1957894084741163E-2</v>
      </c>
      <c r="F170" s="3">
        <f t="shared" si="16"/>
        <v>-5.3842654838344939E-2</v>
      </c>
      <c r="G170" s="4">
        <f t="shared" si="15"/>
        <v>811.30898542941213</v>
      </c>
    </row>
    <row r="171" spans="1:7" x14ac:dyDescent="0.25">
      <c r="A171">
        <f t="shared" si="17"/>
        <v>141</v>
      </c>
      <c r="B171" t="s">
        <v>18</v>
      </c>
      <c r="C171" s="2">
        <v>45170</v>
      </c>
      <c r="D171" s="4">
        <f>+VLOOKUP(C171,[5]Tipo_cambio_mult_Real!$A$9:$D$488,4,0)</f>
        <v>884.40368421052631</v>
      </c>
      <c r="E171" s="14">
        <f t="shared" si="14"/>
        <v>3.359296218767871E-2</v>
      </c>
      <c r="F171" s="3">
        <f t="shared" si="16"/>
        <v>-3.9743233132709332E-2</v>
      </c>
      <c r="G171" s="4">
        <f t="shared" si="15"/>
        <v>823.61558317377273</v>
      </c>
    </row>
    <row r="172" spans="1:7" x14ac:dyDescent="0.25">
      <c r="A172">
        <f t="shared" si="17"/>
        <v>142</v>
      </c>
      <c r="B172" t="s">
        <v>19</v>
      </c>
      <c r="C172" s="2">
        <v>45200</v>
      </c>
      <c r="D172" s="4">
        <f>+VLOOKUP(C172,[5]Tipo_cambio_mult_Real!$A$9:$D$488,4,0)</f>
        <v>926.34699999999998</v>
      </c>
      <c r="E172" s="14">
        <f t="shared" si="14"/>
        <v>4.7425532636620416E-2</v>
      </c>
      <c r="F172" s="3">
        <f t="shared" si="16"/>
        <v>-3.0911078075101961E-2</v>
      </c>
      <c r="G172" s="4">
        <f t="shared" si="15"/>
        <v>840.30745273899026</v>
      </c>
    </row>
    <row r="173" spans="1:7" x14ac:dyDescent="0.25">
      <c r="A173">
        <f t="shared" si="17"/>
        <v>143</v>
      </c>
      <c r="B173" t="s">
        <v>20</v>
      </c>
      <c r="C173" s="2">
        <v>45231</v>
      </c>
      <c r="D173" s="4">
        <f>+VLOOKUP(C173,[5]Tipo_cambio_mult_Real!$A$9:$D$488,4,0)</f>
        <v>886.61428571428576</v>
      </c>
      <c r="E173" s="14">
        <f t="shared" si="14"/>
        <v>-4.2891825941806072E-2</v>
      </c>
      <c r="F173" s="3">
        <f t="shared" si="16"/>
        <v>-3.3191730652696427E-2</v>
      </c>
      <c r="G173" s="4">
        <f t="shared" si="15"/>
        <v>852.13280182599362</v>
      </c>
    </row>
    <row r="174" spans="1:7" x14ac:dyDescent="0.25">
      <c r="A174">
        <f t="shared" si="17"/>
        <v>144</v>
      </c>
      <c r="B174" t="s">
        <v>21</v>
      </c>
      <c r="C174" s="2">
        <v>45261</v>
      </c>
      <c r="D174" s="4">
        <f>+VLOOKUP(C174,[5]Tipo_cambio_mult_Real!$A$9:$D$488,4,0)</f>
        <v>874.66578947368419</v>
      </c>
      <c r="E174" s="14">
        <f t="shared" si="14"/>
        <v>-1.3476543783608741E-2</v>
      </c>
      <c r="F174" s="3">
        <f t="shared" si="16"/>
        <v>-1.1370137649762135E-3</v>
      </c>
      <c r="G174" s="4">
        <f t="shared" si="15"/>
        <v>862.99427824431211</v>
      </c>
    </row>
    <row r="175" spans="1:7" x14ac:dyDescent="0.25">
      <c r="A175">
        <f t="shared" si="17"/>
        <v>145</v>
      </c>
      <c r="B175" t="s">
        <v>11</v>
      </c>
      <c r="C175" s="2">
        <v>45292</v>
      </c>
      <c r="D175" s="4">
        <f>+VLOOKUP(C175,[5]Tipo_cambio_mult_Real!$A$9:$D$488,4,0)</f>
        <v>907.98681818181819</v>
      </c>
      <c r="E175" s="14">
        <f t="shared" si="14"/>
        <v>3.8095726515363637E-2</v>
      </c>
      <c r="F175" s="3">
        <f t="shared" si="16"/>
        <v>9.8811055221887933E-2</v>
      </c>
      <c r="G175" s="4">
        <f t="shared" si="15"/>
        <v>878.4391808417148</v>
      </c>
    </row>
    <row r="176" spans="1:7" x14ac:dyDescent="0.25">
      <c r="A176">
        <f t="shared" si="17"/>
        <v>146</v>
      </c>
      <c r="B176" t="s">
        <v>22</v>
      </c>
      <c r="C176" s="2">
        <v>45323</v>
      </c>
      <c r="D176" s="4">
        <f>+VLOOKUP(C176,[5]Tipo_cambio_mult_Real!$A$9:$D$488,4,0)</f>
        <v>963.44238095238097</v>
      </c>
      <c r="E176" s="14">
        <f t="shared" si="14"/>
        <v>6.1075294993388596E-2</v>
      </c>
      <c r="F176" s="3">
        <f t="shared" si="16"/>
        <v>0.20693182457086956</v>
      </c>
      <c r="G176" s="4">
        <f t="shared" si="15"/>
        <v>899.87421485532025</v>
      </c>
    </row>
    <row r="177" spans="1:7" x14ac:dyDescent="0.25">
      <c r="A177">
        <f t="shared" si="17"/>
        <v>147</v>
      </c>
      <c r="B177" t="s">
        <v>12</v>
      </c>
      <c r="C177" s="2">
        <v>45352</v>
      </c>
      <c r="D177" s="4">
        <f>+VLOOKUP(C177,[5]Tipo_cambio_mult_Real!$A$9:$D$488,4,0)</f>
        <v>967.9325</v>
      </c>
      <c r="E177" s="14">
        <f t="shared" si="14"/>
        <v>4.66049567300586E-3</v>
      </c>
      <c r="F177" s="3">
        <f t="shared" si="16"/>
        <v>0.19571071171340049</v>
      </c>
      <c r="G177" s="4">
        <f t="shared" si="15"/>
        <v>915.91320836181364</v>
      </c>
    </row>
    <row r="178" spans="1:7" x14ac:dyDescent="0.25">
      <c r="A178">
        <f t="shared" si="17"/>
        <v>148</v>
      </c>
      <c r="B178" t="s">
        <v>13</v>
      </c>
      <c r="C178" s="2">
        <v>45383</v>
      </c>
      <c r="D178" s="4">
        <f>+VLOOKUP(C178,[5]Tipo_cambio_mult_Real!$A$9:$D$488,4,0)</f>
        <v>960.13818181818181</v>
      </c>
      <c r="E178" s="14">
        <f t="shared" si="14"/>
        <v>-8.0525431079317977E-3</v>
      </c>
      <c r="F178" s="3">
        <f t="shared" si="16"/>
        <v>0.19444411045351284</v>
      </c>
      <c r="G178" s="4">
        <f t="shared" si="15"/>
        <v>926.73242230576432</v>
      </c>
    </row>
    <row r="179" spans="1:7" x14ac:dyDescent="0.25">
      <c r="A179">
        <f t="shared" si="17"/>
        <v>149</v>
      </c>
      <c r="B179" t="s">
        <v>14</v>
      </c>
      <c r="C179" s="2">
        <v>45413</v>
      </c>
      <c r="D179" s="4">
        <f>+VLOOKUP(C179,[5]Tipo_cambio_mult_Real!$A$9:$D$488,4,0)</f>
        <v>917.87714285714287</v>
      </c>
      <c r="E179" s="14">
        <f t="shared" si="14"/>
        <v>-4.4015580008505251E-2</v>
      </c>
      <c r="F179" s="3">
        <f t="shared" si="16"/>
        <v>0.14930678025001409</v>
      </c>
      <c r="G179" s="4">
        <f t="shared" si="15"/>
        <v>925.5224427139276</v>
      </c>
    </row>
    <row r="180" spans="1:7" x14ac:dyDescent="0.25">
      <c r="A180">
        <f t="shared" si="17"/>
        <v>150</v>
      </c>
      <c r="B180" t="s">
        <v>15</v>
      </c>
      <c r="C180" s="2">
        <v>45444</v>
      </c>
      <c r="D180" s="4">
        <f>+VLOOKUP(C180,[5]Tipo_cambio_mult_Real!$A$9:$D$488,4,0)</f>
        <v>926.08105263157893</v>
      </c>
      <c r="E180" s="14">
        <f t="shared" si="14"/>
        <v>8.937917060336753E-3</v>
      </c>
      <c r="F180" s="3">
        <f t="shared" si="16"/>
        <v>0.1577858379073902</v>
      </c>
      <c r="G180" s="4">
        <f t="shared" si="15"/>
        <v>931.16055227354093</v>
      </c>
    </row>
    <row r="181" spans="1:7" x14ac:dyDescent="0.25">
      <c r="A181">
        <f t="shared" si="17"/>
        <v>151</v>
      </c>
      <c r="B181" t="s">
        <v>16</v>
      </c>
      <c r="C181" s="2">
        <v>45474</v>
      </c>
      <c r="D181" s="4">
        <f>+VLOOKUP(C181,[5]Tipo_cambio_mult_Real!$A$9:$D$488,4,0)</f>
        <v>937.56090909090904</v>
      </c>
      <c r="E181" s="14">
        <f t="shared" si="14"/>
        <v>1.2396168161208587E-2</v>
      </c>
      <c r="F181" s="3">
        <f t="shared" si="16"/>
        <v>0.15264839239246397</v>
      </c>
      <c r="G181" s="4">
        <f t="shared" si="15"/>
        <v>940.14556936171607</v>
      </c>
    </row>
    <row r="182" spans="1:7" x14ac:dyDescent="0.25">
      <c r="A182">
        <f t="shared" si="17"/>
        <v>152</v>
      </c>
      <c r="B182" t="s">
        <v>17</v>
      </c>
      <c r="C182" s="2">
        <v>45505</v>
      </c>
      <c r="D182" s="4">
        <f>+VLOOKUP(C182,[5]Tipo_cambio_mult_Real!$A$9:$D$488,4,0)</f>
        <v>929.89523809523814</v>
      </c>
      <c r="E182" s="14">
        <f t="shared" si="14"/>
        <v>-8.1761845244846532E-3</v>
      </c>
      <c r="F182" s="3">
        <f t="shared" si="16"/>
        <v>8.6758446201002926E-2</v>
      </c>
      <c r="G182" s="4">
        <f t="shared" si="15"/>
        <v>943.27534363506163</v>
      </c>
    </row>
    <row r="183" spans="1:7" x14ac:dyDescent="0.25">
      <c r="A183">
        <f t="shared" si="17"/>
        <v>153</v>
      </c>
      <c r="B183" t="s">
        <v>18</v>
      </c>
      <c r="C183" s="2">
        <v>45536</v>
      </c>
      <c r="D183" s="4">
        <f>+VLOOKUP(C183,[5]Tipo_cambio_mult_Real!$A$9:$D$488,4,0)</f>
        <v>926.21444444444444</v>
      </c>
      <c r="E183" s="14">
        <f t="shared" si="14"/>
        <v>-3.958288525418574E-3</v>
      </c>
      <c r="F183" s="3">
        <f t="shared" si="16"/>
        <v>4.7275651357378656E-2</v>
      </c>
      <c r="G183" s="4">
        <f t="shared" si="15"/>
        <v>937.95706699107075</v>
      </c>
    </row>
    <row r="184" spans="1:7" x14ac:dyDescent="0.25">
      <c r="A184">
        <f t="shared" si="17"/>
        <v>154</v>
      </c>
      <c r="B184" t="s">
        <v>19</v>
      </c>
      <c r="C184" s="2">
        <v>45566</v>
      </c>
      <c r="D184" s="4">
        <f>+VLOOKUP(C184,[5]Tipo_cambio_mult_Real!$A$9:$D$488,4,0)</f>
        <v>933.81227272727267</v>
      </c>
      <c r="E184" s="14">
        <f t="shared" si="14"/>
        <v>8.2030984599743562E-3</v>
      </c>
      <c r="F184" s="3">
        <f t="shared" si="16"/>
        <v>8.0588297120547381E-3</v>
      </c>
      <c r="G184" s="4">
        <f t="shared" si="15"/>
        <v>933.08274880925262</v>
      </c>
    </row>
    <row r="185" spans="1:7" x14ac:dyDescent="0.25">
      <c r="A185">
        <f t="shared" si="17"/>
        <v>155</v>
      </c>
      <c r="B185" t="s">
        <v>20</v>
      </c>
      <c r="C185" s="2">
        <v>45597</v>
      </c>
      <c r="D185" s="4">
        <f>+VLOOKUP(C185,[5]Tipo_cambio_mult_Real!$A$9:$D$488,4,0)</f>
        <v>971.6</v>
      </c>
      <c r="E185" s="14">
        <f t="shared" si="14"/>
        <v>4.0466085503851223E-2</v>
      </c>
      <c r="F185" s="3">
        <f t="shared" si="16"/>
        <v>9.585421265488292E-2</v>
      </c>
      <c r="G185" s="4">
        <f t="shared" si="15"/>
        <v>934.7201514066553</v>
      </c>
    </row>
    <row r="186" spans="1:7" x14ac:dyDescent="0.25">
      <c r="A186">
        <f t="shared" si="17"/>
        <v>156</v>
      </c>
      <c r="B186" t="s">
        <v>21</v>
      </c>
      <c r="C186" s="2">
        <v>45627</v>
      </c>
      <c r="D186" s="4">
        <f>+VLOOKUP(C186,[5]Tipo_cambio_mult_Real!$A$9:$D$488,4,0)</f>
        <v>982.29600000000005</v>
      </c>
      <c r="E186" s="14">
        <f t="shared" si="14"/>
        <v>1.1008645533141292E-2</v>
      </c>
      <c r="F186" s="3">
        <f t="shared" si="16"/>
        <v>0.12305295556498286</v>
      </c>
      <c r="G186" s="4">
        <f t="shared" si="15"/>
        <v>943.92284528420623</v>
      </c>
    </row>
    <row r="187" spans="1:7" x14ac:dyDescent="0.25">
      <c r="A187">
        <f t="shared" si="17"/>
        <v>157</v>
      </c>
      <c r="B187" t="s">
        <v>11</v>
      </c>
      <c r="C187" s="2">
        <v>45658</v>
      </c>
      <c r="D187" s="4">
        <f>+VLOOKUP(C187,[5]Tipo_cambio_mult_Real!$A$9:$D$488,4,0)</f>
        <v>1000.7636363636364</v>
      </c>
      <c r="E187" s="14">
        <f t="shared" si="14"/>
        <v>1.880048006266577E-2</v>
      </c>
      <c r="F187" s="3">
        <f t="shared" si="16"/>
        <v>0.10217859590472633</v>
      </c>
      <c r="G187" s="4">
        <f t="shared" si="15"/>
        <v>954.59178581735728</v>
      </c>
    </row>
    <row r="188" spans="1:7" x14ac:dyDescent="0.25">
      <c r="A188">
        <f t="shared" si="17"/>
        <v>158</v>
      </c>
      <c r="B188" t="s">
        <v>22</v>
      </c>
      <c r="C188" s="2">
        <v>45689</v>
      </c>
      <c r="D188" s="4">
        <f>+VLOOKUP(C188,[5]Tipo_cambio_mult_Real!$A$9:$D$488,4,0)</f>
        <v>956.62</v>
      </c>
      <c r="E188" s="14">
        <f t="shared" si="14"/>
        <v>-4.4109952399985497E-2</v>
      </c>
      <c r="F188" s="3">
        <f t="shared" si="16"/>
        <v>-7.0812547665143333E-3</v>
      </c>
      <c r="G188" s="4">
        <f t="shared" si="15"/>
        <v>957.31451309008457</v>
      </c>
    </row>
    <row r="189" spans="1:7" x14ac:dyDescent="0.25">
      <c r="A189">
        <f t="shared" si="17"/>
        <v>159</v>
      </c>
      <c r="B189" t="s">
        <v>12</v>
      </c>
      <c r="C189" s="2">
        <v>45717</v>
      </c>
      <c r="D189" s="4">
        <f>+VLOOKUP(C189,[5]Tipo_cambio_mult_Real!$A$9:$D$488,4,0)</f>
        <v>932.55190476190478</v>
      </c>
    </row>
    <row r="190" spans="1:7" x14ac:dyDescent="0.25">
      <c r="A190">
        <f t="shared" si="17"/>
        <v>160</v>
      </c>
      <c r="B190" t="s">
        <v>13</v>
      </c>
      <c r="C190" s="2">
        <v>45748</v>
      </c>
      <c r="D190" s="4">
        <f>+VLOOKUP(C190,[5]Tipo_cambio_mult_Real!$A$9:$D$488,4,0)</f>
        <v>961.95714285714291</v>
      </c>
    </row>
    <row r="191" spans="1:7" x14ac:dyDescent="0.25">
      <c r="A191">
        <f t="shared" si="17"/>
        <v>161</v>
      </c>
      <c r="B191" t="s">
        <v>14</v>
      </c>
      <c r="C191" s="2">
        <v>45778</v>
      </c>
      <c r="D191" s="4">
        <f>+VLOOKUP(C191,[5]Tipo_cambio_mult_Real!$A$9:$D$488,4,0)</f>
        <v>941.01250000000005</v>
      </c>
    </row>
    <row r="192" spans="1:7" x14ac:dyDescent="0.25">
      <c r="A192">
        <f t="shared" si="17"/>
        <v>162</v>
      </c>
      <c r="B192" t="s">
        <v>15</v>
      </c>
      <c r="C192" s="2">
        <v>45809</v>
      </c>
      <c r="D192" s="4">
        <f>+VLOOKUP(C192,[5]Tipo_cambio_mult_Real!$A$9:$D$488,4,0)</f>
        <v>938.03700000000003</v>
      </c>
    </row>
    <row r="193" spans="1:4" x14ac:dyDescent="0.25">
      <c r="A193">
        <f t="shared" si="17"/>
        <v>163</v>
      </c>
      <c r="B193" t="s">
        <v>16</v>
      </c>
      <c r="C193" s="2">
        <v>45839</v>
      </c>
      <c r="D193" s="4"/>
    </row>
    <row r="194" spans="1:4" x14ac:dyDescent="0.25">
      <c r="A194">
        <f t="shared" si="17"/>
        <v>164</v>
      </c>
      <c r="B194" t="s">
        <v>17</v>
      </c>
      <c r="C194" s="2">
        <v>45870</v>
      </c>
      <c r="D194" s="4"/>
    </row>
    <row r="195" spans="1:4" x14ac:dyDescent="0.25">
      <c r="A195">
        <f t="shared" si="17"/>
        <v>165</v>
      </c>
      <c r="B195" t="s">
        <v>18</v>
      </c>
      <c r="C195" s="2">
        <v>45901</v>
      </c>
      <c r="D195" s="4"/>
    </row>
    <row r="196" spans="1:4" x14ac:dyDescent="0.25">
      <c r="A196">
        <f t="shared" si="17"/>
        <v>166</v>
      </c>
      <c r="B196" t="s">
        <v>19</v>
      </c>
      <c r="C196" s="2">
        <v>45931</v>
      </c>
      <c r="D196" s="4"/>
    </row>
    <row r="197" spans="1:4" x14ac:dyDescent="0.25">
      <c r="A197">
        <f t="shared" si="17"/>
        <v>167</v>
      </c>
      <c r="B197" t="s">
        <v>20</v>
      </c>
      <c r="C197" s="2">
        <v>45962</v>
      </c>
      <c r="D197" s="4"/>
    </row>
    <row r="198" spans="1:4" x14ac:dyDescent="0.25">
      <c r="A198">
        <f t="shared" si="17"/>
        <v>168</v>
      </c>
      <c r="B198" t="s">
        <v>21</v>
      </c>
      <c r="C198" s="2">
        <v>45992</v>
      </c>
      <c r="D198" s="4"/>
    </row>
    <row r="199" spans="1:4" x14ac:dyDescent="0.25">
      <c r="A199">
        <f t="shared" si="17"/>
        <v>169</v>
      </c>
      <c r="B199" t="s">
        <v>11</v>
      </c>
      <c r="C199" s="2">
        <v>46023</v>
      </c>
    </row>
    <row r="200" spans="1:4" x14ac:dyDescent="0.25">
      <c r="A200">
        <f t="shared" si="17"/>
        <v>170</v>
      </c>
      <c r="B200" t="s">
        <v>22</v>
      </c>
      <c r="C200" s="2">
        <v>46054</v>
      </c>
    </row>
    <row r="201" spans="1:4" x14ac:dyDescent="0.25">
      <c r="A201">
        <f t="shared" si="17"/>
        <v>171</v>
      </c>
      <c r="B201" t="s">
        <v>12</v>
      </c>
      <c r="C201" s="2">
        <v>46082</v>
      </c>
    </row>
    <row r="202" spans="1:4" x14ac:dyDescent="0.25">
      <c r="A202">
        <f t="shared" si="17"/>
        <v>172</v>
      </c>
      <c r="B202" t="s">
        <v>13</v>
      </c>
      <c r="C202" s="2">
        <v>46113</v>
      </c>
    </row>
    <row r="203" spans="1:4" x14ac:dyDescent="0.25">
      <c r="A203">
        <f t="shared" si="17"/>
        <v>173</v>
      </c>
      <c r="B203" t="s">
        <v>14</v>
      </c>
      <c r="C203" s="2">
        <v>46143</v>
      </c>
    </row>
    <row r="204" spans="1:4" x14ac:dyDescent="0.25">
      <c r="A204">
        <f t="shared" si="17"/>
        <v>174</v>
      </c>
      <c r="B204" t="s">
        <v>15</v>
      </c>
      <c r="C204" s="2">
        <v>46174</v>
      </c>
    </row>
    <row r="205" spans="1:4" x14ac:dyDescent="0.25">
      <c r="A205">
        <f t="shared" si="17"/>
        <v>175</v>
      </c>
      <c r="B205" t="s">
        <v>16</v>
      </c>
      <c r="C205" s="2">
        <v>46204</v>
      </c>
    </row>
    <row r="206" spans="1:4" x14ac:dyDescent="0.25">
      <c r="A206">
        <f t="shared" si="17"/>
        <v>176</v>
      </c>
      <c r="B206" t="s">
        <v>17</v>
      </c>
      <c r="C206" s="2">
        <v>46235</v>
      </c>
    </row>
    <row r="207" spans="1:4" x14ac:dyDescent="0.25">
      <c r="A207">
        <f t="shared" si="17"/>
        <v>177</v>
      </c>
      <c r="B207" t="s">
        <v>18</v>
      </c>
      <c r="C207" s="2">
        <v>46266</v>
      </c>
    </row>
    <row r="208" spans="1:4" x14ac:dyDescent="0.25">
      <c r="A208">
        <f t="shared" si="17"/>
        <v>178</v>
      </c>
      <c r="B208" t="s">
        <v>19</v>
      </c>
      <c r="C208" s="2">
        <v>46296</v>
      </c>
    </row>
    <row r="209" spans="1:3" x14ac:dyDescent="0.25">
      <c r="A209">
        <f t="shared" si="17"/>
        <v>179</v>
      </c>
      <c r="B209" t="s">
        <v>20</v>
      </c>
      <c r="C209" s="2">
        <v>46327</v>
      </c>
    </row>
    <row r="210" spans="1:3" x14ac:dyDescent="0.25">
      <c r="A210">
        <f t="shared" si="17"/>
        <v>180</v>
      </c>
      <c r="B210" t="s">
        <v>21</v>
      </c>
      <c r="C210" s="2">
        <v>46357</v>
      </c>
    </row>
    <row r="211" spans="1:3" x14ac:dyDescent="0.25">
      <c r="A211">
        <f t="shared" si="17"/>
        <v>181</v>
      </c>
      <c r="B211" t="s">
        <v>11</v>
      </c>
      <c r="C211" s="2">
        <v>46388</v>
      </c>
    </row>
    <row r="212" spans="1:3" x14ac:dyDescent="0.25">
      <c r="A212">
        <f t="shared" si="17"/>
        <v>182</v>
      </c>
      <c r="B212" t="s">
        <v>22</v>
      </c>
      <c r="C212" s="2">
        <v>46419</v>
      </c>
    </row>
    <row r="213" spans="1:3" x14ac:dyDescent="0.25">
      <c r="A213">
        <f t="shared" si="17"/>
        <v>183</v>
      </c>
      <c r="B213" t="s">
        <v>12</v>
      </c>
      <c r="C213" s="2">
        <v>46447</v>
      </c>
    </row>
    <row r="214" spans="1:3" x14ac:dyDescent="0.25">
      <c r="A214">
        <f t="shared" si="17"/>
        <v>184</v>
      </c>
      <c r="B214" t="s">
        <v>13</v>
      </c>
      <c r="C214" s="2">
        <v>46478</v>
      </c>
    </row>
    <row r="215" spans="1:3" x14ac:dyDescent="0.25">
      <c r="A215">
        <f t="shared" si="17"/>
        <v>185</v>
      </c>
      <c r="B215" t="s">
        <v>14</v>
      </c>
      <c r="C215" s="2">
        <v>46508</v>
      </c>
    </row>
    <row r="216" spans="1:3" x14ac:dyDescent="0.25">
      <c r="A216">
        <f t="shared" si="17"/>
        <v>186</v>
      </c>
      <c r="B216" t="s">
        <v>15</v>
      </c>
      <c r="C216" s="2">
        <v>46539</v>
      </c>
    </row>
    <row r="217" spans="1:3" x14ac:dyDescent="0.25">
      <c r="A217">
        <f t="shared" si="17"/>
        <v>187</v>
      </c>
      <c r="B217" t="s">
        <v>16</v>
      </c>
      <c r="C217" s="2">
        <v>46569</v>
      </c>
    </row>
    <row r="218" spans="1:3" x14ac:dyDescent="0.25">
      <c r="A218">
        <f t="shared" si="17"/>
        <v>188</v>
      </c>
      <c r="B218" t="s">
        <v>17</v>
      </c>
      <c r="C218" s="2">
        <v>46600</v>
      </c>
    </row>
    <row r="219" spans="1:3" x14ac:dyDescent="0.25">
      <c r="A219">
        <f t="shared" si="17"/>
        <v>189</v>
      </c>
      <c r="B219" t="s">
        <v>18</v>
      </c>
      <c r="C219" s="2">
        <v>46631</v>
      </c>
    </row>
    <row r="220" spans="1:3" x14ac:dyDescent="0.25">
      <c r="A220">
        <f t="shared" si="17"/>
        <v>190</v>
      </c>
      <c r="B220" t="s">
        <v>19</v>
      </c>
      <c r="C220" s="2">
        <v>46661</v>
      </c>
    </row>
    <row r="221" spans="1:3" x14ac:dyDescent="0.25">
      <c r="A221">
        <f t="shared" si="17"/>
        <v>191</v>
      </c>
      <c r="B221" t="s">
        <v>20</v>
      </c>
      <c r="C221" s="2">
        <v>46692</v>
      </c>
    </row>
    <row r="222" spans="1:3" x14ac:dyDescent="0.25">
      <c r="A222">
        <f t="shared" si="17"/>
        <v>192</v>
      </c>
      <c r="B222" t="s">
        <v>21</v>
      </c>
      <c r="C222" s="2">
        <v>46722</v>
      </c>
    </row>
    <row r="223" spans="1:3" x14ac:dyDescent="0.25">
      <c r="A223">
        <f t="shared" si="17"/>
        <v>193</v>
      </c>
      <c r="B223" t="s">
        <v>11</v>
      </c>
      <c r="C223" s="2">
        <v>46753</v>
      </c>
    </row>
    <row r="224" spans="1:3" x14ac:dyDescent="0.25">
      <c r="A224">
        <f t="shared" ref="A224:A258" si="18">+A223+1</f>
        <v>194</v>
      </c>
      <c r="B224" t="s">
        <v>22</v>
      </c>
      <c r="C224" s="2">
        <v>46784</v>
      </c>
    </row>
    <row r="225" spans="1:3" x14ac:dyDescent="0.25">
      <c r="A225">
        <f t="shared" si="18"/>
        <v>195</v>
      </c>
      <c r="B225" t="s">
        <v>12</v>
      </c>
      <c r="C225" s="2">
        <v>46813</v>
      </c>
    </row>
    <row r="226" spans="1:3" x14ac:dyDescent="0.25">
      <c r="A226">
        <f t="shared" si="18"/>
        <v>196</v>
      </c>
      <c r="B226" t="s">
        <v>13</v>
      </c>
      <c r="C226" s="2">
        <v>46844</v>
      </c>
    </row>
    <row r="227" spans="1:3" x14ac:dyDescent="0.25">
      <c r="A227">
        <f t="shared" si="18"/>
        <v>197</v>
      </c>
      <c r="B227" t="s">
        <v>14</v>
      </c>
      <c r="C227" s="2">
        <v>46874</v>
      </c>
    </row>
    <row r="228" spans="1:3" x14ac:dyDescent="0.25">
      <c r="A228">
        <f t="shared" si="18"/>
        <v>198</v>
      </c>
      <c r="B228" t="s">
        <v>15</v>
      </c>
      <c r="C228" s="2">
        <v>46905</v>
      </c>
    </row>
    <row r="229" spans="1:3" x14ac:dyDescent="0.25">
      <c r="A229">
        <f t="shared" si="18"/>
        <v>199</v>
      </c>
      <c r="B229" t="s">
        <v>16</v>
      </c>
      <c r="C229" s="2">
        <v>46935</v>
      </c>
    </row>
    <row r="230" spans="1:3" x14ac:dyDescent="0.25">
      <c r="A230">
        <f t="shared" si="18"/>
        <v>200</v>
      </c>
      <c r="B230" t="s">
        <v>17</v>
      </c>
      <c r="C230" s="2">
        <v>46966</v>
      </c>
    </row>
    <row r="231" spans="1:3" x14ac:dyDescent="0.25">
      <c r="A231">
        <f t="shared" si="18"/>
        <v>201</v>
      </c>
      <c r="B231" t="s">
        <v>18</v>
      </c>
      <c r="C231" s="2">
        <v>46997</v>
      </c>
    </row>
    <row r="232" spans="1:3" x14ac:dyDescent="0.25">
      <c r="A232">
        <f t="shared" si="18"/>
        <v>202</v>
      </c>
      <c r="B232" t="s">
        <v>19</v>
      </c>
      <c r="C232" s="2">
        <v>47027</v>
      </c>
    </row>
    <row r="233" spans="1:3" x14ac:dyDescent="0.25">
      <c r="A233">
        <f t="shared" si="18"/>
        <v>203</v>
      </c>
      <c r="B233" t="s">
        <v>20</v>
      </c>
      <c r="C233" s="2">
        <v>47058</v>
      </c>
    </row>
    <row r="234" spans="1:3" x14ac:dyDescent="0.25">
      <c r="A234">
        <f t="shared" si="18"/>
        <v>204</v>
      </c>
      <c r="B234" t="s">
        <v>21</v>
      </c>
      <c r="C234" s="2">
        <v>47088</v>
      </c>
    </row>
    <row r="235" spans="1:3" x14ac:dyDescent="0.25">
      <c r="A235">
        <f t="shared" si="18"/>
        <v>205</v>
      </c>
      <c r="B235" t="s">
        <v>11</v>
      </c>
      <c r="C235" s="2">
        <v>47119</v>
      </c>
    </row>
    <row r="236" spans="1:3" x14ac:dyDescent="0.25">
      <c r="A236">
        <f t="shared" si="18"/>
        <v>206</v>
      </c>
      <c r="B236" t="s">
        <v>22</v>
      </c>
      <c r="C236" s="2">
        <v>47150</v>
      </c>
    </row>
    <row r="237" spans="1:3" x14ac:dyDescent="0.25">
      <c r="A237">
        <f t="shared" si="18"/>
        <v>207</v>
      </c>
      <c r="B237" t="s">
        <v>12</v>
      </c>
      <c r="C237" s="2">
        <v>47178</v>
      </c>
    </row>
    <row r="238" spans="1:3" x14ac:dyDescent="0.25">
      <c r="A238">
        <f t="shared" si="18"/>
        <v>208</v>
      </c>
      <c r="B238" t="s">
        <v>13</v>
      </c>
      <c r="C238" s="2">
        <v>47209</v>
      </c>
    </row>
    <row r="239" spans="1:3" x14ac:dyDescent="0.25">
      <c r="A239">
        <f t="shared" si="18"/>
        <v>209</v>
      </c>
      <c r="B239" t="s">
        <v>14</v>
      </c>
      <c r="C239" s="2">
        <v>47239</v>
      </c>
    </row>
    <row r="240" spans="1:3" x14ac:dyDescent="0.25">
      <c r="A240">
        <f t="shared" si="18"/>
        <v>210</v>
      </c>
      <c r="B240" t="s">
        <v>15</v>
      </c>
      <c r="C240" s="2">
        <v>47270</v>
      </c>
    </row>
    <row r="241" spans="1:3" x14ac:dyDescent="0.25">
      <c r="A241">
        <f t="shared" si="18"/>
        <v>211</v>
      </c>
      <c r="B241" t="s">
        <v>16</v>
      </c>
      <c r="C241" s="2">
        <v>47300</v>
      </c>
    </row>
    <row r="242" spans="1:3" x14ac:dyDescent="0.25">
      <c r="A242">
        <f t="shared" si="18"/>
        <v>212</v>
      </c>
      <c r="B242" t="s">
        <v>17</v>
      </c>
      <c r="C242" s="2">
        <v>47331</v>
      </c>
    </row>
    <row r="243" spans="1:3" x14ac:dyDescent="0.25">
      <c r="A243">
        <f t="shared" si="18"/>
        <v>213</v>
      </c>
      <c r="B243" t="s">
        <v>18</v>
      </c>
      <c r="C243" s="2">
        <v>47362</v>
      </c>
    </row>
    <row r="244" spans="1:3" x14ac:dyDescent="0.25">
      <c r="A244">
        <f t="shared" si="18"/>
        <v>214</v>
      </c>
      <c r="B244" t="s">
        <v>19</v>
      </c>
      <c r="C244" s="2">
        <v>47392</v>
      </c>
    </row>
    <row r="245" spans="1:3" x14ac:dyDescent="0.25">
      <c r="A245">
        <f t="shared" si="18"/>
        <v>215</v>
      </c>
      <c r="B245" t="s">
        <v>20</v>
      </c>
      <c r="C245" s="2">
        <v>47423</v>
      </c>
    </row>
    <row r="246" spans="1:3" x14ac:dyDescent="0.25">
      <c r="A246">
        <f t="shared" si="18"/>
        <v>216</v>
      </c>
      <c r="B246" t="s">
        <v>21</v>
      </c>
      <c r="C246" s="2">
        <v>47453</v>
      </c>
    </row>
    <row r="247" spans="1:3" x14ac:dyDescent="0.25">
      <c r="A247">
        <f t="shared" si="18"/>
        <v>217</v>
      </c>
      <c r="B247" t="s">
        <v>11</v>
      </c>
      <c r="C247" s="2">
        <v>47484</v>
      </c>
    </row>
    <row r="248" spans="1:3" x14ac:dyDescent="0.25">
      <c r="A248">
        <f t="shared" si="18"/>
        <v>218</v>
      </c>
      <c r="B248" t="s">
        <v>22</v>
      </c>
      <c r="C248" s="2">
        <v>47515</v>
      </c>
    </row>
    <row r="249" spans="1:3" x14ac:dyDescent="0.25">
      <c r="A249">
        <f t="shared" si="18"/>
        <v>219</v>
      </c>
      <c r="B249" t="s">
        <v>12</v>
      </c>
      <c r="C249" s="2">
        <v>47543</v>
      </c>
    </row>
    <row r="250" spans="1:3" x14ac:dyDescent="0.25">
      <c r="A250">
        <f t="shared" si="18"/>
        <v>220</v>
      </c>
      <c r="B250" t="s">
        <v>13</v>
      </c>
      <c r="C250" s="2">
        <v>47574</v>
      </c>
    </row>
    <row r="251" spans="1:3" x14ac:dyDescent="0.25">
      <c r="A251">
        <f t="shared" si="18"/>
        <v>221</v>
      </c>
      <c r="B251" t="s">
        <v>14</v>
      </c>
      <c r="C251" s="2">
        <v>47604</v>
      </c>
    </row>
    <row r="252" spans="1:3" x14ac:dyDescent="0.25">
      <c r="A252">
        <f t="shared" si="18"/>
        <v>222</v>
      </c>
      <c r="B252" t="s">
        <v>15</v>
      </c>
      <c r="C252" s="2">
        <v>47635</v>
      </c>
    </row>
    <row r="253" spans="1:3" x14ac:dyDescent="0.25">
      <c r="A253">
        <f t="shared" si="18"/>
        <v>223</v>
      </c>
      <c r="B253" t="s">
        <v>16</v>
      </c>
      <c r="C253" s="2">
        <v>47665</v>
      </c>
    </row>
    <row r="254" spans="1:3" x14ac:dyDescent="0.25">
      <c r="A254">
        <f t="shared" si="18"/>
        <v>224</v>
      </c>
      <c r="B254" t="s">
        <v>17</v>
      </c>
      <c r="C254" s="2">
        <v>47696</v>
      </c>
    </row>
    <row r="255" spans="1:3" x14ac:dyDescent="0.25">
      <c r="A255">
        <f t="shared" si="18"/>
        <v>225</v>
      </c>
      <c r="B255" t="s">
        <v>18</v>
      </c>
      <c r="C255" s="2">
        <v>47727</v>
      </c>
    </row>
    <row r="256" spans="1:3" x14ac:dyDescent="0.25">
      <c r="A256">
        <f t="shared" si="18"/>
        <v>226</v>
      </c>
      <c r="B256" t="s">
        <v>19</v>
      </c>
      <c r="C256" s="2">
        <v>47757</v>
      </c>
    </row>
    <row r="257" spans="1:3" x14ac:dyDescent="0.25">
      <c r="A257">
        <f t="shared" si="18"/>
        <v>227</v>
      </c>
      <c r="B257" t="s">
        <v>20</v>
      </c>
      <c r="C257" s="2">
        <v>47788</v>
      </c>
    </row>
    <row r="258" spans="1:3" x14ac:dyDescent="0.25">
      <c r="A258">
        <f t="shared" si="18"/>
        <v>228</v>
      </c>
      <c r="B258" t="s">
        <v>21</v>
      </c>
      <c r="C258" s="2">
        <v>47818</v>
      </c>
    </row>
    <row r="295" spans="7:7" x14ac:dyDescent="0.25">
      <c r="G295" s="4"/>
    </row>
  </sheetData>
  <autoFilter ref="B6:F306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theme="6" tint="0.79998168889431442"/>
  </sheetPr>
  <dimension ref="A1:P295"/>
  <sheetViews>
    <sheetView showGridLines="0" zoomScale="85" zoomScaleNormal="85" workbookViewId="0">
      <selection activeCell="D7" sqref="D7"/>
    </sheetView>
  </sheetViews>
  <sheetFormatPr baseColWidth="10" defaultRowHeight="15" x14ac:dyDescent="0.25"/>
  <sheetData>
    <row r="1" spans="2:16" x14ac:dyDescent="0.25">
      <c r="B1" s="1" t="s">
        <v>45</v>
      </c>
    </row>
    <row r="3" spans="2:16" x14ac:dyDescent="0.25">
      <c r="B3" t="s">
        <v>0</v>
      </c>
      <c r="C3" s="13" t="s">
        <v>46</v>
      </c>
    </row>
    <row r="6" spans="2:16" ht="45" x14ac:dyDescent="0.25">
      <c r="B6" s="5" t="s">
        <v>8</v>
      </c>
      <c r="C6" s="5" t="s">
        <v>23</v>
      </c>
      <c r="D6" s="5" t="s">
        <v>27</v>
      </c>
      <c r="E6" s="5" t="s">
        <v>2</v>
      </c>
      <c r="F6" s="5" t="s">
        <v>3</v>
      </c>
      <c r="G6" s="5" t="s">
        <v>24</v>
      </c>
      <c r="I6" s="5" t="s">
        <v>8</v>
      </c>
      <c r="J6" s="5" t="s">
        <v>9</v>
      </c>
      <c r="K6" s="5" t="s">
        <v>10</v>
      </c>
      <c r="L6" s="5" t="s">
        <v>1</v>
      </c>
    </row>
    <row r="7" spans="2:16" x14ac:dyDescent="0.25">
      <c r="B7" t="s">
        <v>11</v>
      </c>
      <c r="C7" s="2">
        <v>40179</v>
      </c>
      <c r="D7" s="4">
        <f>+'[5]Salario Nominal'!D7</f>
        <v>45.931792335768399</v>
      </c>
      <c r="E7" s="14"/>
      <c r="F7" s="3"/>
      <c r="G7" s="3"/>
      <c r="I7" t="s">
        <v>11</v>
      </c>
      <c r="J7" s="4" t="e">
        <f ca="1">+_xlfn.MAXIFS($D$31:$D$250,$B$31:$B$250,I7)</f>
        <v>#NAME?</v>
      </c>
      <c r="K7" s="4" t="e">
        <f ca="1">+_xlfn.MINIFS($D$31:$D$250,$B$31:$B$250,I7)</f>
        <v>#NAME?</v>
      </c>
      <c r="L7" s="4">
        <f t="shared" ref="L7:L18" si="0">+AVERAGEIF($B$31:$B$250,I7,$D$31:$D$250)</f>
        <v>76.471390032153252</v>
      </c>
      <c r="O7" s="6" t="s">
        <v>6</v>
      </c>
      <c r="P7" s="7">
        <f>+AVERAGE(D7:D188)</f>
        <v>72.125094817990686</v>
      </c>
    </row>
    <row r="8" spans="2:16" x14ac:dyDescent="0.25">
      <c r="B8" t="s">
        <v>22</v>
      </c>
      <c r="C8" s="2">
        <v>40210</v>
      </c>
      <c r="D8" s="4">
        <f>+'[5]Salario Nominal'!D8</f>
        <v>46.095663087397703</v>
      </c>
      <c r="E8" s="14">
        <f>+D8/D7-1</f>
        <v>3.5676977382328445E-3</v>
      </c>
      <c r="F8" s="3"/>
      <c r="G8" s="3"/>
      <c r="I8" t="s">
        <v>22</v>
      </c>
      <c r="J8" s="4" t="e">
        <f t="shared" ref="J8:J18" ca="1" si="1">+_xlfn.MAXIFS($D$31:$D$250,$B$31:$B$250,I8)</f>
        <v>#NAME?</v>
      </c>
      <c r="K8" s="4" t="e">
        <f t="shared" ref="K8:K18" ca="1" si="2">+_xlfn.MINIFS($D$31:$D$250,$B$31:$B$250,I8)</f>
        <v>#NAME?</v>
      </c>
      <c r="L8" s="4">
        <f t="shared" si="0"/>
        <v>76.409351075593079</v>
      </c>
      <c r="O8" s="8" t="s">
        <v>7</v>
      </c>
      <c r="P8" s="9">
        <f>+MEDIAN(D7:D188)</f>
        <v>70.06042426010319</v>
      </c>
    </row>
    <row r="9" spans="2:16" x14ac:dyDescent="0.25">
      <c r="B9" t="s">
        <v>12</v>
      </c>
      <c r="C9" s="2">
        <v>40238</v>
      </c>
      <c r="D9" s="4">
        <f>+'[5]Salario Nominal'!D9</f>
        <v>46.0414126452945</v>
      </c>
      <c r="E9" s="14">
        <f t="shared" ref="E9:E72" si="3">+D9/D8-1</f>
        <v>-1.1769098971490255E-3</v>
      </c>
      <c r="F9" s="3"/>
      <c r="G9" s="3"/>
      <c r="I9" t="s">
        <v>12</v>
      </c>
      <c r="J9" s="4" t="e">
        <f t="shared" ca="1" si="1"/>
        <v>#NAME?</v>
      </c>
      <c r="K9" s="4" t="e">
        <f t="shared" ca="1" si="2"/>
        <v>#NAME?</v>
      </c>
      <c r="L9" s="4">
        <f t="shared" si="0"/>
        <v>74.271393652200473</v>
      </c>
      <c r="O9" s="8" t="s">
        <v>4</v>
      </c>
      <c r="P9" s="9">
        <f>+STDEV(D7:D188)</f>
        <v>18.090524179380211</v>
      </c>
    </row>
    <row r="10" spans="2:16" x14ac:dyDescent="0.25">
      <c r="B10" t="s">
        <v>13</v>
      </c>
      <c r="C10" s="2">
        <v>40269</v>
      </c>
      <c r="D10" s="4">
        <f>+'[5]Salario Nominal'!D10</f>
        <v>46.458920835884001</v>
      </c>
      <c r="E10" s="14">
        <f t="shared" si="3"/>
        <v>9.0681012289088869E-3</v>
      </c>
      <c r="F10" s="3"/>
      <c r="G10" s="3"/>
      <c r="I10" t="s">
        <v>13</v>
      </c>
      <c r="J10" s="4" t="e">
        <f t="shared" ca="1" si="1"/>
        <v>#NAME?</v>
      </c>
      <c r="K10" s="4" t="e">
        <f t="shared" ca="1" si="2"/>
        <v>#NAME?</v>
      </c>
      <c r="L10" s="4">
        <f t="shared" si="0"/>
        <v>74.347575136871143</v>
      </c>
      <c r="O10" s="10" t="s">
        <v>5</v>
      </c>
      <c r="P10" s="11">
        <f>+MAX(D7:D188)-MIN(D7:D188)</f>
        <v>66.872100328764589</v>
      </c>
    </row>
    <row r="11" spans="2:16" x14ac:dyDescent="0.25">
      <c r="B11" t="s">
        <v>14</v>
      </c>
      <c r="C11" s="2">
        <v>40299</v>
      </c>
      <c r="D11" s="4">
        <f>+'[5]Salario Nominal'!D11</f>
        <v>46.689355516103298</v>
      </c>
      <c r="E11" s="14">
        <f t="shared" si="3"/>
        <v>4.9599662685517742E-3</v>
      </c>
      <c r="F11" s="3"/>
      <c r="G11" s="3"/>
      <c r="I11" t="s">
        <v>14</v>
      </c>
      <c r="J11" s="4" t="e">
        <f t="shared" ca="1" si="1"/>
        <v>#NAME?</v>
      </c>
      <c r="K11" s="4" t="e">
        <f t="shared" ca="1" si="2"/>
        <v>#NAME?</v>
      </c>
      <c r="L11" s="4">
        <f t="shared" si="0"/>
        <v>74.4970520132606</v>
      </c>
    </row>
    <row r="12" spans="2:16" x14ac:dyDescent="0.25">
      <c r="B12" t="s">
        <v>15</v>
      </c>
      <c r="C12" s="2">
        <v>40330</v>
      </c>
      <c r="D12" s="4">
        <f>+'[5]Salario Nominal'!D12</f>
        <v>46.769410778193397</v>
      </c>
      <c r="E12" s="14">
        <f t="shared" si="3"/>
        <v>1.714636263558722E-3</v>
      </c>
      <c r="F12" s="3"/>
      <c r="G12" s="3"/>
      <c r="I12" t="s">
        <v>15</v>
      </c>
      <c r="J12" s="4" t="e">
        <f t="shared" ca="1" si="1"/>
        <v>#NAME?</v>
      </c>
      <c r="K12" s="4" t="e">
        <f t="shared" ca="1" si="2"/>
        <v>#NAME?</v>
      </c>
      <c r="L12" s="4">
        <f t="shared" si="0"/>
        <v>74.791834093230548</v>
      </c>
    </row>
    <row r="13" spans="2:16" x14ac:dyDescent="0.25">
      <c r="B13" t="s">
        <v>16</v>
      </c>
      <c r="C13" s="2">
        <v>40360</v>
      </c>
      <c r="D13" s="4">
        <f>+'[5]Salario Nominal'!D13</f>
        <v>47.092608151782599</v>
      </c>
      <c r="E13" s="14">
        <f t="shared" si="3"/>
        <v>6.9104435615403581E-3</v>
      </c>
      <c r="F13" s="3"/>
      <c r="G13" s="4">
        <f>+AVERAGE(D7:D13)</f>
        <v>46.439880478631991</v>
      </c>
      <c r="I13" t="s">
        <v>16</v>
      </c>
      <c r="J13" s="4" t="e">
        <f t="shared" ca="1" si="1"/>
        <v>#NAME?</v>
      </c>
      <c r="K13" s="4" t="e">
        <f t="shared" ca="1" si="2"/>
        <v>#NAME?</v>
      </c>
      <c r="L13" s="4">
        <f t="shared" si="0"/>
        <v>75.481930223253187</v>
      </c>
    </row>
    <row r="14" spans="2:16" x14ac:dyDescent="0.25">
      <c r="B14" t="s">
        <v>17</v>
      </c>
      <c r="C14" s="2">
        <v>40391</v>
      </c>
      <c r="D14" s="4">
        <f>+'[5]Salario Nominal'!D14</f>
        <v>47.204386511210998</v>
      </c>
      <c r="E14" s="14">
        <f t="shared" si="3"/>
        <v>2.373586085275381E-3</v>
      </c>
      <c r="F14" s="3"/>
      <c r="G14" s="4">
        <f t="shared" ref="G14:G77" si="4">+AVERAGE(D8:D14)</f>
        <v>46.621679646552359</v>
      </c>
      <c r="I14" t="s">
        <v>17</v>
      </c>
      <c r="J14" s="4" t="e">
        <f t="shared" ca="1" si="1"/>
        <v>#NAME?</v>
      </c>
      <c r="K14" s="4" t="e">
        <f t="shared" ca="1" si="2"/>
        <v>#NAME?</v>
      </c>
      <c r="L14" s="4">
        <f t="shared" si="0"/>
        <v>75.750890153778926</v>
      </c>
    </row>
    <row r="15" spans="2:16" x14ac:dyDescent="0.25">
      <c r="B15" t="s">
        <v>18</v>
      </c>
      <c r="C15" s="2">
        <v>40422</v>
      </c>
      <c r="D15" s="4">
        <f>+'[5]Salario Nominal'!D15</f>
        <v>47.552148366702497</v>
      </c>
      <c r="E15" s="14">
        <f t="shared" si="3"/>
        <v>7.3671512584727594E-3</v>
      </c>
      <c r="F15" s="3"/>
      <c r="G15" s="4">
        <f t="shared" si="4"/>
        <v>46.82974897216733</v>
      </c>
      <c r="I15" t="s">
        <v>18</v>
      </c>
      <c r="J15" s="4" t="e">
        <f t="shared" ca="1" si="1"/>
        <v>#NAME?</v>
      </c>
      <c r="K15" s="4" t="e">
        <f t="shared" ca="1" si="2"/>
        <v>#NAME?</v>
      </c>
      <c r="L15" s="4">
        <f t="shared" si="0"/>
        <v>76.192767449971129</v>
      </c>
    </row>
    <row r="16" spans="2:16" x14ac:dyDescent="0.25">
      <c r="B16" t="s">
        <v>19</v>
      </c>
      <c r="C16" s="2">
        <v>40452</v>
      </c>
      <c r="D16" s="4">
        <f>+'[5]Salario Nominal'!D16</f>
        <v>47.692025007092496</v>
      </c>
      <c r="E16" s="14">
        <f t="shared" si="3"/>
        <v>2.9415419743252791E-3</v>
      </c>
      <c r="F16" s="3"/>
      <c r="G16" s="4">
        <f t="shared" si="4"/>
        <v>47.065550738138477</v>
      </c>
      <c r="I16" t="s">
        <v>19</v>
      </c>
      <c r="J16" s="4" t="e">
        <f t="shared" ca="1" si="1"/>
        <v>#NAME?</v>
      </c>
      <c r="K16" s="4" t="e">
        <f t="shared" ca="1" si="2"/>
        <v>#NAME?</v>
      </c>
      <c r="L16" s="4">
        <f t="shared" si="0"/>
        <v>76.367481311301546</v>
      </c>
    </row>
    <row r="17" spans="1:16" x14ac:dyDescent="0.25">
      <c r="B17" t="s">
        <v>20</v>
      </c>
      <c r="C17" s="2">
        <v>40483</v>
      </c>
      <c r="D17" s="4">
        <f>+'[5]Salario Nominal'!D17</f>
        <v>47.791267550564797</v>
      </c>
      <c r="E17" s="14">
        <f t="shared" si="3"/>
        <v>2.0809043746317091E-3</v>
      </c>
      <c r="F17" s="3"/>
      <c r="G17" s="4">
        <f t="shared" si="4"/>
        <v>47.255885983092874</v>
      </c>
      <c r="I17" t="s">
        <v>20</v>
      </c>
      <c r="J17" s="4" t="e">
        <f t="shared" ca="1" si="1"/>
        <v>#NAME?</v>
      </c>
      <c r="K17" s="4" t="e">
        <f t="shared" ca="1" si="2"/>
        <v>#NAME?</v>
      </c>
      <c r="L17" s="4">
        <f t="shared" si="0"/>
        <v>76.718627632214066</v>
      </c>
    </row>
    <row r="18" spans="1:16" x14ac:dyDescent="0.25">
      <c r="B18" t="s">
        <v>21</v>
      </c>
      <c r="C18" s="2">
        <v>40513</v>
      </c>
      <c r="D18" s="4">
        <f>+'[5]Salario Nominal'!D18</f>
        <v>48.266919410206199</v>
      </c>
      <c r="E18" s="14">
        <f t="shared" si="3"/>
        <v>9.9526939547720517E-3</v>
      </c>
      <c r="F18" s="3"/>
      <c r="G18" s="4">
        <f t="shared" si="4"/>
        <v>47.481252253678996</v>
      </c>
      <c r="I18" t="s">
        <v>21</v>
      </c>
      <c r="J18" s="4" t="e">
        <f t="shared" ca="1" si="1"/>
        <v>#NAME?</v>
      </c>
      <c r="K18" s="4" t="e">
        <f t="shared" ca="1" si="2"/>
        <v>#NAME?</v>
      </c>
      <c r="L18" s="4">
        <f t="shared" si="0"/>
        <v>77.4179942784464</v>
      </c>
    </row>
    <row r="19" spans="1:16" x14ac:dyDescent="0.25">
      <c r="B19" t="s">
        <v>11</v>
      </c>
      <c r="C19" s="2">
        <v>40544</v>
      </c>
      <c r="D19" s="4">
        <f>+'[5]Salario Nominal'!D19</f>
        <v>48.540132873610702</v>
      </c>
      <c r="E19" s="14">
        <f t="shared" si="3"/>
        <v>5.6604702919309524E-3</v>
      </c>
      <c r="F19" s="3">
        <f t="shared" ref="F19:F82" si="5">+D19/D7-1</f>
        <v>5.6787257914407752E-2</v>
      </c>
      <c r="G19" s="4">
        <f t="shared" si="4"/>
        <v>47.734212553024335</v>
      </c>
    </row>
    <row r="20" spans="1:16" x14ac:dyDescent="0.25">
      <c r="B20" t="s">
        <v>22</v>
      </c>
      <c r="C20" s="2">
        <v>40575</v>
      </c>
      <c r="D20" s="4">
        <f>+'[5]Salario Nominal'!D20</f>
        <v>48.771596777647197</v>
      </c>
      <c r="E20" s="14">
        <f t="shared" si="3"/>
        <v>4.7685057772541839E-3</v>
      </c>
      <c r="F20" s="3">
        <f t="shared" si="5"/>
        <v>5.8051745240672803E-2</v>
      </c>
      <c r="G20" s="4">
        <f t="shared" si="4"/>
        <v>47.974068071004979</v>
      </c>
      <c r="I20" s="12" t="s">
        <v>25</v>
      </c>
    </row>
    <row r="21" spans="1:16" x14ac:dyDescent="0.25">
      <c r="B21" t="s">
        <v>12</v>
      </c>
      <c r="C21" s="2">
        <v>40603</v>
      </c>
      <c r="D21" s="4">
        <f>+'[5]Salario Nominal'!D21</f>
        <v>48.944092249864802</v>
      </c>
      <c r="E21" s="14">
        <f t="shared" si="3"/>
        <v>3.5368018193873141E-3</v>
      </c>
      <c r="F21" s="3">
        <f t="shared" si="5"/>
        <v>6.3044972727763549E-2</v>
      </c>
      <c r="G21" s="4">
        <f t="shared" si="4"/>
        <v>48.222597462241247</v>
      </c>
    </row>
    <row r="22" spans="1:16" x14ac:dyDescent="0.25">
      <c r="B22" t="s">
        <v>13</v>
      </c>
      <c r="C22" s="2">
        <v>40634</v>
      </c>
      <c r="D22" s="4">
        <f>+'[5]Salario Nominal'!D22</f>
        <v>49.217492895172001</v>
      </c>
      <c r="E22" s="14">
        <f t="shared" si="3"/>
        <v>5.5859784652141364E-3</v>
      </c>
      <c r="F22" s="3">
        <f t="shared" si="5"/>
        <v>5.9376584941192467E-2</v>
      </c>
      <c r="G22" s="4">
        <f t="shared" si="4"/>
        <v>48.460503823451177</v>
      </c>
      <c r="I22" s="5" t="s">
        <v>8</v>
      </c>
      <c r="J22" s="5" t="s">
        <v>9</v>
      </c>
      <c r="K22" s="5" t="s">
        <v>10</v>
      </c>
      <c r="L22" s="5" t="s">
        <v>1</v>
      </c>
    </row>
    <row r="23" spans="1:16" x14ac:dyDescent="0.25">
      <c r="B23" t="s">
        <v>14</v>
      </c>
      <c r="C23" s="2">
        <v>40664</v>
      </c>
      <c r="D23" s="4">
        <f>+'[5]Salario Nominal'!D23</f>
        <v>49.159792497278701</v>
      </c>
      <c r="E23" s="14">
        <f t="shared" si="3"/>
        <v>-1.1723554878383391E-3</v>
      </c>
      <c r="F23" s="3">
        <f t="shared" si="5"/>
        <v>5.2912209943085209E-2</v>
      </c>
      <c r="G23" s="4">
        <f t="shared" si="4"/>
        <v>48.670184893477774</v>
      </c>
      <c r="I23" t="s">
        <v>11</v>
      </c>
      <c r="J23" s="4" t="e">
        <f ca="1">+_xlfn.MAXIFS($G$13:$G$188,$B$13:$B$188,$I23)</f>
        <v>#NAME?</v>
      </c>
      <c r="K23" s="4" t="e">
        <f ca="1">+_xlfn.MINIFS($G$13:$G$188,$B$13:$B$188,$I23)</f>
        <v>#NAME?</v>
      </c>
      <c r="L23" s="4">
        <f>+AVERAGEIFS($G$13:$G$188,$B$13:$B$188,$I23)</f>
        <v>72.95895829355301</v>
      </c>
    </row>
    <row r="24" spans="1:16" x14ac:dyDescent="0.25">
      <c r="B24" t="s">
        <v>15</v>
      </c>
      <c r="C24" s="2">
        <v>40695</v>
      </c>
      <c r="D24" s="4">
        <f>+'[5]Salario Nominal'!D24</f>
        <v>49.464077732017202</v>
      </c>
      <c r="E24" s="14">
        <f t="shared" si="3"/>
        <v>6.1897176387664121E-3</v>
      </c>
      <c r="F24" s="3">
        <f t="shared" si="5"/>
        <v>5.7616012453169718E-2</v>
      </c>
      <c r="G24" s="4">
        <f t="shared" si="4"/>
        <v>48.909157776542393</v>
      </c>
      <c r="I24" t="s">
        <v>22</v>
      </c>
      <c r="J24" s="4" t="e">
        <f t="shared" ref="J24:J34" ca="1" si="6">+_xlfn.MAXIFS($G$13:$G$188,$B$13:$B$188,$I24)</f>
        <v>#NAME?</v>
      </c>
      <c r="K24" s="4" t="e">
        <f t="shared" ref="K24:K34" ca="1" si="7">+_xlfn.MINIFS($G$13:$G$188,$B$13:$B$188,$I24)</f>
        <v>#NAME?</v>
      </c>
      <c r="L24" s="4">
        <f t="shared" ref="L24:L34" si="8">+AVERAGEIFS($G$13:$G$188,$B$13:$B$188,$I24)</f>
        <v>73.342419919531693</v>
      </c>
    </row>
    <row r="25" spans="1:16" x14ac:dyDescent="0.25">
      <c r="B25" t="s">
        <v>16</v>
      </c>
      <c r="C25" s="2">
        <v>40725</v>
      </c>
      <c r="D25" s="4">
        <f>+'[5]Salario Nominal'!D25</f>
        <v>49.881340054115398</v>
      </c>
      <c r="E25" s="14">
        <f t="shared" si="3"/>
        <v>8.4356636417808328E-3</v>
      </c>
      <c r="F25" s="3">
        <f t="shared" si="5"/>
        <v>5.9218038919070404E-2</v>
      </c>
      <c r="G25" s="4">
        <f t="shared" si="4"/>
        <v>49.139789297100855</v>
      </c>
      <c r="I25" t="s">
        <v>12</v>
      </c>
      <c r="J25" s="4" t="e">
        <f t="shared" ca="1" si="6"/>
        <v>#NAME?</v>
      </c>
      <c r="K25" s="4" t="e">
        <f t="shared" ca="1" si="7"/>
        <v>#NAME?</v>
      </c>
      <c r="L25" s="4">
        <f t="shared" si="8"/>
        <v>71.089285882932842</v>
      </c>
      <c r="O25" s="6" t="s">
        <v>6</v>
      </c>
      <c r="P25" s="7">
        <f>+AVERAGE(G13:G188)</f>
        <v>71.893154806748115</v>
      </c>
    </row>
    <row r="26" spans="1:16" x14ac:dyDescent="0.25">
      <c r="B26" t="s">
        <v>17</v>
      </c>
      <c r="C26" s="2">
        <v>40756</v>
      </c>
      <c r="D26" s="4">
        <f>+'[5]Salario Nominal'!D26</f>
        <v>50.064589784831</v>
      </c>
      <c r="E26" s="14">
        <f t="shared" si="3"/>
        <v>3.6737130661845807E-3</v>
      </c>
      <c r="F26" s="3">
        <f t="shared" si="5"/>
        <v>6.0591895902316395E-2</v>
      </c>
      <c r="G26" s="4">
        <f t="shared" si="4"/>
        <v>49.357568855846623</v>
      </c>
      <c r="I26" t="s">
        <v>13</v>
      </c>
      <c r="J26" s="4" t="e">
        <f t="shared" ca="1" si="6"/>
        <v>#NAME?</v>
      </c>
      <c r="K26" s="4" t="e">
        <f t="shared" ca="1" si="7"/>
        <v>#NAME?</v>
      </c>
      <c r="L26" s="4">
        <f t="shared" si="8"/>
        <v>71.468066767183359</v>
      </c>
      <c r="O26" s="8" t="s">
        <v>7</v>
      </c>
      <c r="P26" s="9">
        <f>+MEDIAN(G13:G188)</f>
        <v>69.860715306419536</v>
      </c>
    </row>
    <row r="27" spans="1:16" x14ac:dyDescent="0.25">
      <c r="B27" t="s">
        <v>18</v>
      </c>
      <c r="C27" s="2">
        <v>40787</v>
      </c>
      <c r="D27" s="4">
        <f>+'[5]Salario Nominal'!D27</f>
        <v>50.399042556843497</v>
      </c>
      <c r="E27" s="14">
        <f t="shared" si="3"/>
        <v>6.6804256950854235E-3</v>
      </c>
      <c r="F27" s="3">
        <f t="shared" si="5"/>
        <v>5.986888685211289E-2</v>
      </c>
      <c r="G27" s="4">
        <f t="shared" si="4"/>
        <v>49.590061110017515</v>
      </c>
      <c r="I27" t="s">
        <v>14</v>
      </c>
      <c r="J27" s="4" t="e">
        <f t="shared" ca="1" si="6"/>
        <v>#NAME?</v>
      </c>
      <c r="K27" s="4" t="e">
        <f t="shared" ca="1" si="7"/>
        <v>#NAME?</v>
      </c>
      <c r="L27" s="4">
        <f t="shared" si="8"/>
        <v>71.841874563292706</v>
      </c>
      <c r="O27" s="8" t="s">
        <v>4</v>
      </c>
      <c r="P27" s="9">
        <f>+STDEV(G13:G188)</f>
        <v>17.299634100097869</v>
      </c>
    </row>
    <row r="28" spans="1:16" x14ac:dyDescent="0.25">
      <c r="B28" t="s">
        <v>19</v>
      </c>
      <c r="C28" s="2">
        <v>40817</v>
      </c>
      <c r="D28" s="4">
        <f>+'[5]Salario Nominal'!D28</f>
        <v>50.488743764653897</v>
      </c>
      <c r="E28" s="14">
        <f t="shared" si="3"/>
        <v>1.7798196802891741E-3</v>
      </c>
      <c r="F28" s="3">
        <f t="shared" si="5"/>
        <v>5.8641224757084442E-2</v>
      </c>
      <c r="G28" s="4">
        <f t="shared" si="4"/>
        <v>49.810725612130241</v>
      </c>
      <c r="I28" t="s">
        <v>15</v>
      </c>
      <c r="J28" s="4" t="e">
        <f t="shared" ca="1" si="6"/>
        <v>#NAME?</v>
      </c>
      <c r="K28" s="4" t="e">
        <f t="shared" ca="1" si="7"/>
        <v>#NAME?</v>
      </c>
      <c r="L28" s="4">
        <f t="shared" si="8"/>
        <v>72.210811650317666</v>
      </c>
      <c r="O28" s="10" t="s">
        <v>5</v>
      </c>
      <c r="P28" s="11">
        <f>+MAX(G13:G188)-MIN(G13:G188)</f>
        <v>64.380920674213002</v>
      </c>
    </row>
    <row r="29" spans="1:16" x14ac:dyDescent="0.25">
      <c r="B29" t="s">
        <v>20</v>
      </c>
      <c r="C29" s="2">
        <v>40848</v>
      </c>
      <c r="D29" s="4">
        <f>+'[5]Salario Nominal'!D29</f>
        <v>50.708636699398703</v>
      </c>
      <c r="E29" s="14">
        <f t="shared" si="3"/>
        <v>4.3552863143081488E-3</v>
      </c>
      <c r="F29" s="3">
        <f t="shared" si="5"/>
        <v>6.1043979336752985E-2</v>
      </c>
      <c r="G29" s="4">
        <f t="shared" si="4"/>
        <v>50.023746155591205</v>
      </c>
      <c r="I29" t="s">
        <v>16</v>
      </c>
      <c r="J29" s="4" t="e">
        <f t="shared" ca="1" si="6"/>
        <v>#NAME?</v>
      </c>
      <c r="K29" s="4" t="e">
        <f t="shared" ca="1" si="7"/>
        <v>#NAME?</v>
      </c>
      <c r="L29" s="4">
        <f t="shared" si="8"/>
        <v>70.836859660089075</v>
      </c>
    </row>
    <row r="30" spans="1:16" x14ac:dyDescent="0.25">
      <c r="B30" t="s">
        <v>21</v>
      </c>
      <c r="C30" s="2">
        <v>40878</v>
      </c>
      <c r="D30" s="4">
        <f>+'[5]Salario Nominal'!D30</f>
        <v>51.323336005360503</v>
      </c>
      <c r="E30" s="14">
        <f t="shared" si="3"/>
        <v>1.2122181663170029E-2</v>
      </c>
      <c r="F30" s="3">
        <f t="shared" si="5"/>
        <v>6.332321665649987E-2</v>
      </c>
      <c r="G30" s="4">
        <f t="shared" si="4"/>
        <v>50.332823799602878</v>
      </c>
      <c r="I30" t="s">
        <v>17</v>
      </c>
      <c r="J30" s="4" t="e">
        <f t="shared" ca="1" si="6"/>
        <v>#NAME?</v>
      </c>
      <c r="K30" s="4" t="e">
        <f t="shared" ca="1" si="7"/>
        <v>#NAME?</v>
      </c>
      <c r="L30" s="4">
        <f t="shared" si="8"/>
        <v>71.120317329614565</v>
      </c>
    </row>
    <row r="31" spans="1:16" x14ac:dyDescent="0.25">
      <c r="A31">
        <v>1</v>
      </c>
      <c r="B31" t="s">
        <v>11</v>
      </c>
      <c r="C31" s="2">
        <v>40909</v>
      </c>
      <c r="D31" s="4">
        <f>+'[5]Salario Nominal'!D31</f>
        <v>51.774504705553099</v>
      </c>
      <c r="E31" s="14">
        <f t="shared" si="3"/>
        <v>8.7907126720188078E-3</v>
      </c>
      <c r="F31" s="3">
        <f t="shared" si="5"/>
        <v>6.66329414541178E-2</v>
      </c>
      <c r="G31" s="4">
        <f t="shared" si="4"/>
        <v>50.662884795822308</v>
      </c>
      <c r="I31" t="s">
        <v>18</v>
      </c>
      <c r="J31" s="4" t="e">
        <f t="shared" ca="1" si="6"/>
        <v>#NAME?</v>
      </c>
      <c r="K31" s="4" t="e">
        <f t="shared" ca="1" si="7"/>
        <v>#NAME?</v>
      </c>
      <c r="L31" s="4">
        <f t="shared" si="8"/>
        <v>71.469270723510974</v>
      </c>
    </row>
    <row r="32" spans="1:16" x14ac:dyDescent="0.25">
      <c r="A32">
        <f t="shared" ref="A32:A72" si="9">+A31+1</f>
        <v>2</v>
      </c>
      <c r="B32" t="s">
        <v>22</v>
      </c>
      <c r="C32" s="2">
        <v>40940</v>
      </c>
      <c r="D32" s="4">
        <f>+'[5]Salario Nominal'!D32</f>
        <v>51.853507085411898</v>
      </c>
      <c r="E32" s="14">
        <f t="shared" si="3"/>
        <v>1.5258934934885282E-3</v>
      </c>
      <c r="F32" s="3">
        <f t="shared" si="5"/>
        <v>6.3190678825122859E-2</v>
      </c>
      <c r="G32" s="4">
        <f t="shared" si="4"/>
        <v>50.944622943150371</v>
      </c>
      <c r="I32" t="s">
        <v>19</v>
      </c>
      <c r="J32" s="4" t="e">
        <f t="shared" ca="1" si="6"/>
        <v>#NAME?</v>
      </c>
      <c r="K32" s="4" t="e">
        <f t="shared" ca="1" si="7"/>
        <v>#NAME?</v>
      </c>
      <c r="L32" s="4">
        <f t="shared" si="8"/>
        <v>71.759217422986211</v>
      </c>
    </row>
    <row r="33" spans="1:12" x14ac:dyDescent="0.25">
      <c r="A33">
        <f t="shared" si="9"/>
        <v>3</v>
      </c>
      <c r="B33" t="s">
        <v>12</v>
      </c>
      <c r="C33" s="2">
        <v>40969</v>
      </c>
      <c r="D33" s="4">
        <f>+'[5]Salario Nominal'!D33</f>
        <v>52.172067344942498</v>
      </c>
      <c r="E33" s="14">
        <f t="shared" si="3"/>
        <v>6.1434660341463943E-3</v>
      </c>
      <c r="F33" s="3">
        <f t="shared" si="5"/>
        <v>6.5952292640315768E-2</v>
      </c>
      <c r="G33" s="4">
        <f t="shared" si="4"/>
        <v>51.245691166023441</v>
      </c>
      <c r="I33" t="s">
        <v>20</v>
      </c>
      <c r="J33" s="4" t="e">
        <f t="shared" ca="1" si="6"/>
        <v>#NAME?</v>
      </c>
      <c r="K33" s="4" t="e">
        <f t="shared" ca="1" si="7"/>
        <v>#NAME?</v>
      </c>
      <c r="L33" s="4">
        <f t="shared" si="8"/>
        <v>72.079666689256356</v>
      </c>
    </row>
    <row r="34" spans="1:12" x14ac:dyDescent="0.25">
      <c r="A34">
        <f t="shared" si="9"/>
        <v>4</v>
      </c>
      <c r="B34" t="s">
        <v>13</v>
      </c>
      <c r="C34" s="2">
        <v>41000</v>
      </c>
      <c r="D34" s="4">
        <f>+'[5]Salario Nominal'!D34</f>
        <v>52.207895341028603</v>
      </c>
      <c r="E34" s="14">
        <f t="shared" si="3"/>
        <v>6.8672755191445667E-4</v>
      </c>
      <c r="F34" s="3">
        <f t="shared" si="5"/>
        <v>6.0758934881665727E-2</v>
      </c>
      <c r="G34" s="4">
        <f t="shared" si="4"/>
        <v>51.504098706621321</v>
      </c>
      <c r="I34" t="s">
        <v>21</v>
      </c>
      <c r="J34" s="4" t="e">
        <f t="shared" ca="1" si="6"/>
        <v>#NAME?</v>
      </c>
      <c r="K34" s="4" t="e">
        <f t="shared" ca="1" si="7"/>
        <v>#NAME?</v>
      </c>
      <c r="L34" s="4">
        <f t="shared" si="8"/>
        <v>72.476936754490652</v>
      </c>
    </row>
    <row r="35" spans="1:12" x14ac:dyDescent="0.25">
      <c r="A35">
        <f t="shared" si="9"/>
        <v>5</v>
      </c>
      <c r="B35" t="s">
        <v>14</v>
      </c>
      <c r="C35" s="2">
        <v>41030</v>
      </c>
      <c r="D35" s="4">
        <f>+'[5]Salario Nominal'!D35</f>
        <v>52.332057478543597</v>
      </c>
      <c r="E35" s="14">
        <f t="shared" si="3"/>
        <v>2.3782252991420005E-3</v>
      </c>
      <c r="F35" s="3">
        <f t="shared" si="5"/>
        <v>6.4529665812574466E-2</v>
      </c>
      <c r="G35" s="4">
        <f t="shared" si="4"/>
        <v>51.767429237176991</v>
      </c>
    </row>
    <row r="36" spans="1:12" x14ac:dyDescent="0.25">
      <c r="A36">
        <f t="shared" si="9"/>
        <v>6</v>
      </c>
      <c r="B36" t="s">
        <v>15</v>
      </c>
      <c r="C36" s="2">
        <v>41061</v>
      </c>
      <c r="D36" s="4">
        <f>+'[5]Salario Nominal'!D36</f>
        <v>52.4456177546219</v>
      </c>
      <c r="E36" s="14">
        <f t="shared" si="3"/>
        <v>2.16999448425792E-3</v>
      </c>
      <c r="F36" s="3">
        <f t="shared" si="5"/>
        <v>6.0276874841533656E-2</v>
      </c>
      <c r="G36" s="4">
        <f t="shared" si="4"/>
        <v>52.015569387923158</v>
      </c>
    </row>
    <row r="37" spans="1:12" x14ac:dyDescent="0.25">
      <c r="A37">
        <f t="shared" si="9"/>
        <v>7</v>
      </c>
      <c r="B37" t="s">
        <v>16</v>
      </c>
      <c r="C37" s="2">
        <v>41091</v>
      </c>
      <c r="D37" s="4">
        <f>+'[5]Salario Nominal'!D37</f>
        <v>53.040589320676503</v>
      </c>
      <c r="E37" s="14">
        <f t="shared" si="3"/>
        <v>1.1344543005257446E-2</v>
      </c>
      <c r="F37" s="3">
        <f t="shared" si="5"/>
        <v>6.3335292579022262E-2</v>
      </c>
      <c r="G37" s="4">
        <f t="shared" si="4"/>
        <v>52.260891290111154</v>
      </c>
    </row>
    <row r="38" spans="1:12" x14ac:dyDescent="0.25">
      <c r="A38">
        <f t="shared" si="9"/>
        <v>8</v>
      </c>
      <c r="B38" t="s">
        <v>17</v>
      </c>
      <c r="C38" s="2">
        <v>41122</v>
      </c>
      <c r="D38" s="4">
        <f>+'[5]Salario Nominal'!D38</f>
        <v>53.322252370982</v>
      </c>
      <c r="E38" s="14">
        <f t="shared" si="3"/>
        <v>5.310330332165103E-3</v>
      </c>
      <c r="F38" s="3">
        <f t="shared" si="5"/>
        <v>6.5069195616140441E-2</v>
      </c>
      <c r="G38" s="4">
        <f t="shared" si="4"/>
        <v>52.481998099458146</v>
      </c>
    </row>
    <row r="39" spans="1:12" x14ac:dyDescent="0.25">
      <c r="A39">
        <f t="shared" si="9"/>
        <v>9</v>
      </c>
      <c r="B39" t="s">
        <v>18</v>
      </c>
      <c r="C39" s="2">
        <v>41153</v>
      </c>
      <c r="D39" s="4">
        <f>+'[5]Salario Nominal'!D39</f>
        <v>53.5321422216944</v>
      </c>
      <c r="E39" s="14">
        <f t="shared" si="3"/>
        <v>3.9362525283463956E-3</v>
      </c>
      <c r="F39" s="3">
        <f t="shared" si="5"/>
        <v>6.2165856847720358E-2</v>
      </c>
      <c r="G39" s="4">
        <f t="shared" si="4"/>
        <v>52.72180311892707</v>
      </c>
    </row>
    <row r="40" spans="1:12" x14ac:dyDescent="0.25">
      <c r="A40">
        <f t="shared" si="9"/>
        <v>10</v>
      </c>
      <c r="B40" t="s">
        <v>19</v>
      </c>
      <c r="C40" s="2">
        <v>41183</v>
      </c>
      <c r="D40" s="4">
        <f>+'[5]Salario Nominal'!D40</f>
        <v>53.664680224881799</v>
      </c>
      <c r="E40" s="14">
        <f t="shared" si="3"/>
        <v>2.4758583850150728E-3</v>
      </c>
      <c r="F40" s="3">
        <f t="shared" si="5"/>
        <v>6.2903851896812357E-2</v>
      </c>
      <c r="G40" s="4">
        <f t="shared" si="4"/>
        <v>52.935033530346978</v>
      </c>
    </row>
    <row r="41" spans="1:12" x14ac:dyDescent="0.25">
      <c r="A41">
        <f t="shared" si="9"/>
        <v>11</v>
      </c>
      <c r="B41" t="s">
        <v>20</v>
      </c>
      <c r="C41" s="2">
        <v>41214</v>
      </c>
      <c r="D41" s="4">
        <f>+'[5]Salario Nominal'!D41</f>
        <v>53.9956912484733</v>
      </c>
      <c r="E41" s="14">
        <f t="shared" si="3"/>
        <v>6.1681355819953598E-3</v>
      </c>
      <c r="F41" s="3">
        <f t="shared" si="5"/>
        <v>6.4822380624434572E-2</v>
      </c>
      <c r="G41" s="4">
        <f t="shared" si="4"/>
        <v>53.190432945696216</v>
      </c>
    </row>
    <row r="42" spans="1:12" x14ac:dyDescent="0.25">
      <c r="A42">
        <f t="shared" si="9"/>
        <v>12</v>
      </c>
      <c r="B42" t="s">
        <v>21</v>
      </c>
      <c r="C42" s="2">
        <v>41244</v>
      </c>
      <c r="D42" s="4">
        <f>+'[5]Salario Nominal'!D42</f>
        <v>54.558314257162998</v>
      </c>
      <c r="E42" s="14">
        <f t="shared" si="3"/>
        <v>1.0419776016953985E-2</v>
      </c>
      <c r="F42" s="3">
        <f t="shared" si="5"/>
        <v>6.3031332403346019E-2</v>
      </c>
      <c r="G42" s="4">
        <f t="shared" si="4"/>
        <v>53.508469628356124</v>
      </c>
    </row>
    <row r="43" spans="1:12" x14ac:dyDescent="0.25">
      <c r="A43">
        <f t="shared" si="9"/>
        <v>13</v>
      </c>
      <c r="B43" t="s">
        <v>11</v>
      </c>
      <c r="C43" s="2">
        <v>41275</v>
      </c>
      <c r="D43" s="4">
        <f>+'[5]Salario Nominal'!D43</f>
        <v>54.858937956696899</v>
      </c>
      <c r="E43" s="14">
        <f t="shared" si="3"/>
        <v>5.510135414318329E-3</v>
      </c>
      <c r="F43" s="3">
        <f t="shared" si="5"/>
        <v>5.9574365195481649E-2</v>
      </c>
      <c r="G43" s="4">
        <f t="shared" si="4"/>
        <v>53.853229657223984</v>
      </c>
    </row>
    <row r="44" spans="1:12" x14ac:dyDescent="0.25">
      <c r="A44">
        <f t="shared" si="9"/>
        <v>14</v>
      </c>
      <c r="B44" t="s">
        <v>22</v>
      </c>
      <c r="C44" s="2">
        <v>41306</v>
      </c>
      <c r="D44" s="4">
        <f>+'[5]Salario Nominal'!D44</f>
        <v>54.893111864250599</v>
      </c>
      <c r="E44" s="14">
        <f t="shared" si="3"/>
        <v>6.229414718286197E-4</v>
      </c>
      <c r="F44" s="3">
        <f t="shared" si="5"/>
        <v>5.8619078046773909E-2</v>
      </c>
      <c r="G44" s="4">
        <f t="shared" si="4"/>
        <v>54.117875734877423</v>
      </c>
    </row>
    <row r="45" spans="1:12" x14ac:dyDescent="0.25">
      <c r="A45">
        <f t="shared" si="9"/>
        <v>15</v>
      </c>
      <c r="B45" t="s">
        <v>12</v>
      </c>
      <c r="C45" s="2">
        <v>41334</v>
      </c>
      <c r="D45" s="4">
        <f>+'[5]Salario Nominal'!D45</f>
        <v>55.247720062975603</v>
      </c>
      <c r="E45" s="14">
        <f t="shared" si="3"/>
        <v>6.4599762462353993E-3</v>
      </c>
      <c r="F45" s="3">
        <f t="shared" si="5"/>
        <v>5.8952095911745772E-2</v>
      </c>
      <c r="G45" s="4">
        <f t="shared" si="4"/>
        <v>54.39294254801937</v>
      </c>
    </row>
    <row r="46" spans="1:12" x14ac:dyDescent="0.25">
      <c r="A46">
        <f t="shared" si="9"/>
        <v>16</v>
      </c>
      <c r="B46" t="s">
        <v>13</v>
      </c>
      <c r="C46" s="2">
        <v>41365</v>
      </c>
      <c r="D46" s="4">
        <f>+'[5]Salario Nominal'!D46</f>
        <v>55.426902145975802</v>
      </c>
      <c r="E46" s="14">
        <f t="shared" si="3"/>
        <v>3.2432484597726408E-3</v>
      </c>
      <c r="F46" s="3">
        <f t="shared" si="5"/>
        <v>6.1657471229595417E-2</v>
      </c>
      <c r="G46" s="4">
        <f t="shared" si="4"/>
        <v>54.663622537202436</v>
      </c>
    </row>
    <row r="47" spans="1:12" x14ac:dyDescent="0.25">
      <c r="A47">
        <f t="shared" si="9"/>
        <v>17</v>
      </c>
      <c r="B47" t="s">
        <v>14</v>
      </c>
      <c r="C47" s="2">
        <v>41395</v>
      </c>
      <c r="D47" s="4">
        <f>+'[5]Salario Nominal'!D47</f>
        <v>55.474313767740298</v>
      </c>
      <c r="E47" s="14">
        <f t="shared" si="3"/>
        <v>8.5539007104573628E-4</v>
      </c>
      <c r="F47" s="3">
        <f t="shared" si="5"/>
        <v>6.0044577656535703E-2</v>
      </c>
      <c r="G47" s="4">
        <f t="shared" si="4"/>
        <v>54.922141614753642</v>
      </c>
    </row>
    <row r="48" spans="1:12" x14ac:dyDescent="0.25">
      <c r="A48">
        <f t="shared" si="9"/>
        <v>18</v>
      </c>
      <c r="B48" t="s">
        <v>15</v>
      </c>
      <c r="C48" s="2">
        <v>41426</v>
      </c>
      <c r="D48" s="4">
        <f>+'[5]Salario Nominal'!D48</f>
        <v>55.459130769901002</v>
      </c>
      <c r="E48" s="14">
        <f t="shared" si="3"/>
        <v>-2.736941984152752E-4</v>
      </c>
      <c r="F48" s="3">
        <f t="shared" si="5"/>
        <v>5.7459767742244372E-2</v>
      </c>
      <c r="G48" s="4">
        <f t="shared" si="4"/>
        <v>55.131204403529026</v>
      </c>
    </row>
    <row r="49" spans="1:7" x14ac:dyDescent="0.25">
      <c r="A49">
        <f t="shared" si="9"/>
        <v>19</v>
      </c>
      <c r="B49" t="s">
        <v>16</v>
      </c>
      <c r="C49" s="2">
        <v>41456</v>
      </c>
      <c r="D49" s="4">
        <f>+'[5]Salario Nominal'!D49</f>
        <v>55.763082485275802</v>
      </c>
      <c r="E49" s="14">
        <f t="shared" si="3"/>
        <v>5.4806433342038385E-3</v>
      </c>
      <c r="F49" s="3">
        <f t="shared" si="5"/>
        <v>5.1328486343533264E-2</v>
      </c>
      <c r="G49" s="4">
        <f t="shared" si="4"/>
        <v>55.303314150402279</v>
      </c>
    </row>
    <row r="50" spans="1:7" x14ac:dyDescent="0.25">
      <c r="A50">
        <f t="shared" si="9"/>
        <v>20</v>
      </c>
      <c r="B50" t="s">
        <v>17</v>
      </c>
      <c r="C50" s="2">
        <v>41487</v>
      </c>
      <c r="D50" s="4">
        <f>+'[5]Salario Nominal'!D50</f>
        <v>56.361676942045897</v>
      </c>
      <c r="E50" s="14">
        <f t="shared" si="3"/>
        <v>1.0734601282634593E-2</v>
      </c>
      <c r="F50" s="3">
        <f t="shared" si="5"/>
        <v>5.7001053704887283E-2</v>
      </c>
      <c r="G50" s="4">
        <f t="shared" si="4"/>
        <v>55.517991148309285</v>
      </c>
    </row>
    <row r="51" spans="1:7" x14ac:dyDescent="0.25">
      <c r="A51">
        <f t="shared" si="9"/>
        <v>21</v>
      </c>
      <c r="B51" t="s">
        <v>18</v>
      </c>
      <c r="C51" s="2">
        <v>41518</v>
      </c>
      <c r="D51" s="4">
        <f>+'[5]Salario Nominal'!D51</f>
        <v>56.649103781906298</v>
      </c>
      <c r="E51" s="14">
        <f t="shared" si="3"/>
        <v>5.0996857342613389E-3</v>
      </c>
      <c r="F51" s="3">
        <f t="shared" si="5"/>
        <v>5.822598220156272E-2</v>
      </c>
      <c r="G51" s="4">
        <f t="shared" si="4"/>
        <v>55.768847136545823</v>
      </c>
    </row>
    <row r="52" spans="1:7" x14ac:dyDescent="0.25">
      <c r="A52">
        <f t="shared" si="9"/>
        <v>22</v>
      </c>
      <c r="B52" t="s">
        <v>19</v>
      </c>
      <c r="C52" s="2">
        <v>41548</v>
      </c>
      <c r="D52" s="4">
        <f>+'[5]Salario Nominal'!D52</f>
        <v>56.649622264938102</v>
      </c>
      <c r="E52" s="14">
        <f t="shared" si="3"/>
        <v>9.1525372369893887E-6</v>
      </c>
      <c r="F52" s="3">
        <f t="shared" si="5"/>
        <v>5.5622096834415213E-2</v>
      </c>
      <c r="G52" s="4">
        <f t="shared" si="4"/>
        <v>55.969118879683322</v>
      </c>
    </row>
    <row r="53" spans="1:7" x14ac:dyDescent="0.25">
      <c r="A53">
        <f t="shared" si="9"/>
        <v>23</v>
      </c>
      <c r="B53" t="s">
        <v>20</v>
      </c>
      <c r="C53" s="2">
        <v>41579</v>
      </c>
      <c r="D53" s="4">
        <f>+'[5]Salario Nominal'!D53</f>
        <v>56.894505620266699</v>
      </c>
      <c r="E53" s="14">
        <f t="shared" si="3"/>
        <v>4.3227711948956582E-3</v>
      </c>
      <c r="F53" s="3">
        <f t="shared" si="5"/>
        <v>5.3686031325237638E-2</v>
      </c>
      <c r="G53" s="4">
        <f t="shared" si="4"/>
        <v>56.178776518867735</v>
      </c>
    </row>
    <row r="54" spans="1:7" x14ac:dyDescent="0.25">
      <c r="A54">
        <f t="shared" si="9"/>
        <v>24</v>
      </c>
      <c r="B54" t="s">
        <v>21</v>
      </c>
      <c r="C54" s="2">
        <v>41609</v>
      </c>
      <c r="D54" s="4">
        <f>+'[5]Salario Nominal'!D54</f>
        <v>57.567299346251403</v>
      </c>
      <c r="E54" s="14">
        <f t="shared" si="3"/>
        <v>1.1825284685223592E-2</v>
      </c>
      <c r="F54" s="3">
        <f t="shared" si="5"/>
        <v>5.515172398665813E-2</v>
      </c>
      <c r="G54" s="4">
        <f t="shared" si="4"/>
        <v>56.477774458655027</v>
      </c>
    </row>
    <row r="55" spans="1:7" x14ac:dyDescent="0.25">
      <c r="A55">
        <f t="shared" si="9"/>
        <v>25</v>
      </c>
      <c r="B55" t="s">
        <v>11</v>
      </c>
      <c r="C55" s="2">
        <v>41640</v>
      </c>
      <c r="D55" s="4">
        <f>+'[5]Salario Nominal'!D55</f>
        <v>58.060331608673998</v>
      </c>
      <c r="E55" s="14">
        <f t="shared" si="3"/>
        <v>8.5644500961759018E-3</v>
      </c>
      <c r="F55" s="3">
        <f t="shared" si="5"/>
        <v>5.8356828827129892E-2</v>
      </c>
      <c r="G55" s="4">
        <f t="shared" si="4"/>
        <v>56.84937457847974</v>
      </c>
    </row>
    <row r="56" spans="1:7" x14ac:dyDescent="0.25">
      <c r="A56">
        <f t="shared" si="9"/>
        <v>26</v>
      </c>
      <c r="B56" t="s">
        <v>22</v>
      </c>
      <c r="C56" s="2">
        <v>41671</v>
      </c>
      <c r="D56" s="4">
        <f>+'[5]Salario Nominal'!D56</f>
        <v>58.195742302907</v>
      </c>
      <c r="E56" s="14">
        <f t="shared" si="3"/>
        <v>2.3322411443611468E-3</v>
      </c>
      <c r="F56" s="3">
        <f t="shared" si="5"/>
        <v>6.0164751578007269E-2</v>
      </c>
      <c r="G56" s="4">
        <f t="shared" si="4"/>
        <v>57.196897409569907</v>
      </c>
    </row>
    <row r="57" spans="1:7" x14ac:dyDescent="0.25">
      <c r="A57">
        <f t="shared" si="9"/>
        <v>27</v>
      </c>
      <c r="B57" t="s">
        <v>12</v>
      </c>
      <c r="C57" s="2">
        <v>41699</v>
      </c>
      <c r="D57" s="4">
        <f>+'[5]Salario Nominal'!D57</f>
        <v>58.666982369817198</v>
      </c>
      <c r="E57" s="14">
        <f t="shared" si="3"/>
        <v>8.097500749408848E-3</v>
      </c>
      <c r="F57" s="3">
        <f t="shared" si="5"/>
        <v>6.1889654504186931E-2</v>
      </c>
      <c r="G57" s="4">
        <f t="shared" si="4"/>
        <v>57.526226756394387</v>
      </c>
    </row>
    <row r="58" spans="1:7" x14ac:dyDescent="0.25">
      <c r="A58">
        <f t="shared" si="9"/>
        <v>28</v>
      </c>
      <c r="B58" t="s">
        <v>13</v>
      </c>
      <c r="C58" s="2">
        <v>41730</v>
      </c>
      <c r="D58" s="4">
        <f>+'[5]Salario Nominal'!D58</f>
        <v>58.914938880304597</v>
      </c>
      <c r="E58" s="14">
        <f t="shared" si="3"/>
        <v>4.2265086846355882E-3</v>
      </c>
      <c r="F58" s="3">
        <f t="shared" si="5"/>
        <v>6.2930392991159323E-2</v>
      </c>
      <c r="G58" s="4">
        <f t="shared" si="4"/>
        <v>57.849917484736999</v>
      </c>
    </row>
    <row r="59" spans="1:7" x14ac:dyDescent="0.25">
      <c r="A59">
        <f t="shared" si="9"/>
        <v>29</v>
      </c>
      <c r="B59" t="s">
        <v>14</v>
      </c>
      <c r="C59" s="2">
        <v>41760</v>
      </c>
      <c r="D59" s="4">
        <f>+'[5]Salario Nominal'!D59</f>
        <v>59.066007873922402</v>
      </c>
      <c r="E59" s="14">
        <f t="shared" si="3"/>
        <v>2.5641882430655905E-3</v>
      </c>
      <c r="F59" s="3">
        <f t="shared" si="5"/>
        <v>6.4745174157895713E-2</v>
      </c>
      <c r="G59" s="4">
        <f t="shared" si="4"/>
        <v>58.195115428877614</v>
      </c>
    </row>
    <row r="60" spans="1:7" x14ac:dyDescent="0.25">
      <c r="A60">
        <f t="shared" si="9"/>
        <v>30</v>
      </c>
      <c r="B60" t="s">
        <v>15</v>
      </c>
      <c r="C60" s="2">
        <v>41791</v>
      </c>
      <c r="D60" s="4">
        <f>+'[5]Salario Nominal'!D60</f>
        <v>59.1232043081881</v>
      </c>
      <c r="E60" s="14">
        <f t="shared" si="3"/>
        <v>9.6834772358045385E-4</v>
      </c>
      <c r="F60" s="3">
        <f t="shared" si="5"/>
        <v>6.606799434865418E-2</v>
      </c>
      <c r="G60" s="4">
        <f t="shared" si="4"/>
        <v>58.513500955723529</v>
      </c>
    </row>
    <row r="61" spans="1:7" x14ac:dyDescent="0.25">
      <c r="A61">
        <f t="shared" si="9"/>
        <v>31</v>
      </c>
      <c r="B61" t="s">
        <v>16</v>
      </c>
      <c r="C61" s="2">
        <v>41821</v>
      </c>
      <c r="D61" s="4">
        <f>+'[5]Salario Nominal'!D61</f>
        <v>59.829907815778299</v>
      </c>
      <c r="E61" s="14">
        <f t="shared" si="3"/>
        <v>1.1953065058964096E-2</v>
      </c>
      <c r="F61" s="3">
        <f t="shared" si="5"/>
        <v>7.2930425458032078E-2</v>
      </c>
      <c r="G61" s="4">
        <f t="shared" si="4"/>
        <v>58.836730737084515</v>
      </c>
    </row>
    <row r="62" spans="1:7" x14ac:dyDescent="0.25">
      <c r="A62">
        <f t="shared" si="9"/>
        <v>32</v>
      </c>
      <c r="B62" t="s">
        <v>17</v>
      </c>
      <c r="C62" s="2">
        <v>41852</v>
      </c>
      <c r="D62" s="4">
        <f>+'[5]Salario Nominal'!D62</f>
        <v>59.989252494489598</v>
      </c>
      <c r="E62" s="14">
        <f t="shared" si="3"/>
        <v>2.6632947388443018E-3</v>
      </c>
      <c r="F62" s="3">
        <f t="shared" si="5"/>
        <v>6.4362448906085001E-2</v>
      </c>
      <c r="G62" s="4">
        <f t="shared" si="4"/>
        <v>59.112290863629603</v>
      </c>
    </row>
    <row r="63" spans="1:7" x14ac:dyDescent="0.25">
      <c r="A63">
        <f t="shared" si="9"/>
        <v>33</v>
      </c>
      <c r="B63" t="s">
        <v>18</v>
      </c>
      <c r="C63" s="2">
        <v>41883</v>
      </c>
      <c r="D63" s="4">
        <f>+'[5]Salario Nominal'!D63</f>
        <v>60.3443240183258</v>
      </c>
      <c r="E63" s="14">
        <f t="shared" si="3"/>
        <v>5.9189189575052925E-3</v>
      </c>
      <c r="F63" s="3">
        <f t="shared" si="5"/>
        <v>6.522998582017725E-2</v>
      </c>
      <c r="G63" s="4">
        <f t="shared" si="4"/>
        <v>59.419231108689424</v>
      </c>
    </row>
    <row r="64" spans="1:7" x14ac:dyDescent="0.25">
      <c r="A64">
        <f t="shared" si="9"/>
        <v>34</v>
      </c>
      <c r="B64" t="s">
        <v>19</v>
      </c>
      <c r="C64" s="2">
        <v>41913</v>
      </c>
      <c r="D64" s="4">
        <f>+'[5]Salario Nominal'!D64</f>
        <v>60.533527278391098</v>
      </c>
      <c r="E64" s="14">
        <f t="shared" si="3"/>
        <v>3.1353944740162287E-3</v>
      </c>
      <c r="F64" s="3">
        <f t="shared" si="5"/>
        <v>6.8560121994967638E-2</v>
      </c>
      <c r="G64" s="4">
        <f t="shared" si="4"/>
        <v>59.685880381342841</v>
      </c>
    </row>
    <row r="65" spans="1:7" x14ac:dyDescent="0.25">
      <c r="A65">
        <f t="shared" si="9"/>
        <v>35</v>
      </c>
      <c r="B65" t="s">
        <v>20</v>
      </c>
      <c r="C65" s="2">
        <v>41944</v>
      </c>
      <c r="D65" s="4">
        <f>+'[5]Salario Nominal'!D65</f>
        <v>60.877929125973601</v>
      </c>
      <c r="E65" s="14">
        <f t="shared" si="3"/>
        <v>5.6894396058999597E-3</v>
      </c>
      <c r="F65" s="3">
        <f t="shared" si="5"/>
        <v>7.0014203696462829E-2</v>
      </c>
      <c r="G65" s="4">
        <f t="shared" si="4"/>
        <v>59.966307559295558</v>
      </c>
    </row>
    <row r="66" spans="1:7" x14ac:dyDescent="0.25">
      <c r="A66">
        <f t="shared" si="9"/>
        <v>36</v>
      </c>
      <c r="B66" t="s">
        <v>21</v>
      </c>
      <c r="C66" s="2">
        <v>41974</v>
      </c>
      <c r="D66" s="4">
        <f>+'[5]Salario Nominal'!D66</f>
        <v>61.695413700294999</v>
      </c>
      <c r="E66" s="14">
        <f t="shared" si="3"/>
        <v>1.3428258583333186E-2</v>
      </c>
      <c r="F66" s="3">
        <f t="shared" si="5"/>
        <v>7.1709362796648302E-2</v>
      </c>
      <c r="G66" s="4">
        <f t="shared" si="4"/>
        <v>60.34193696306307</v>
      </c>
    </row>
    <row r="67" spans="1:7" x14ac:dyDescent="0.25">
      <c r="A67">
        <f t="shared" si="9"/>
        <v>37</v>
      </c>
      <c r="B67" t="s">
        <v>11</v>
      </c>
      <c r="C67" s="2">
        <v>42005</v>
      </c>
      <c r="D67" s="4">
        <f>+'[5]Salario Nominal'!D67</f>
        <v>62.207864797791302</v>
      </c>
      <c r="E67" s="14">
        <f t="shared" si="3"/>
        <v>8.3061457369537628E-3</v>
      </c>
      <c r="F67" s="3">
        <f t="shared" si="5"/>
        <v>7.1434886336365189E-2</v>
      </c>
      <c r="G67" s="4">
        <f t="shared" si="4"/>
        <v>60.782602747292103</v>
      </c>
    </row>
    <row r="68" spans="1:7" x14ac:dyDescent="0.25">
      <c r="A68">
        <f t="shared" si="9"/>
        <v>38</v>
      </c>
      <c r="B68" t="s">
        <v>22</v>
      </c>
      <c r="C68" s="2">
        <v>42036</v>
      </c>
      <c r="D68" s="4">
        <f>+'[5]Salario Nominal'!D68</f>
        <v>62.304463648272701</v>
      </c>
      <c r="E68" s="14">
        <f t="shared" si="3"/>
        <v>1.5528398345674432E-3</v>
      </c>
      <c r="F68" s="3">
        <f t="shared" si="5"/>
        <v>7.0601751653582179E-2</v>
      </c>
      <c r="G68" s="4">
        <f t="shared" si="4"/>
        <v>61.136110723362719</v>
      </c>
    </row>
    <row r="69" spans="1:7" x14ac:dyDescent="0.25">
      <c r="A69">
        <f t="shared" si="9"/>
        <v>39</v>
      </c>
      <c r="B69" t="s">
        <v>12</v>
      </c>
      <c r="C69" s="2">
        <v>42064</v>
      </c>
      <c r="D69" s="4">
        <f>+'[5]Salario Nominal'!D69</f>
        <v>62.805035904410303</v>
      </c>
      <c r="E69" s="14">
        <f t="shared" si="3"/>
        <v>8.034292036658508E-3</v>
      </c>
      <c r="F69" s="3">
        <f t="shared" si="5"/>
        <v>7.0534623862331669E-2</v>
      </c>
      <c r="G69" s="4">
        <f t="shared" si="4"/>
        <v>61.538365496208549</v>
      </c>
    </row>
    <row r="70" spans="1:7" x14ac:dyDescent="0.25">
      <c r="A70">
        <f t="shared" si="9"/>
        <v>40</v>
      </c>
      <c r="B70" t="s">
        <v>13</v>
      </c>
      <c r="C70" s="2">
        <v>42095</v>
      </c>
      <c r="D70" s="4">
        <f>+'[5]Salario Nominal'!D70</f>
        <v>62.678281490143497</v>
      </c>
      <c r="E70" s="14">
        <f t="shared" si="3"/>
        <v>-2.0182205525640651E-3</v>
      </c>
      <c r="F70" s="3">
        <f t="shared" si="5"/>
        <v>6.3877561130713412E-2</v>
      </c>
      <c r="G70" s="4">
        <f t="shared" si="4"/>
        <v>61.871787992182497</v>
      </c>
    </row>
    <row r="71" spans="1:7" x14ac:dyDescent="0.25">
      <c r="A71">
        <f t="shared" si="9"/>
        <v>41</v>
      </c>
      <c r="B71" t="s">
        <v>14</v>
      </c>
      <c r="C71" s="2">
        <v>42125</v>
      </c>
      <c r="D71" s="4">
        <f>+'[5]Salario Nominal'!D71</f>
        <v>62.725983903067402</v>
      </c>
      <c r="E71" s="14">
        <f t="shared" si="3"/>
        <v>7.6106765836270185E-4</v>
      </c>
      <c r="F71" s="3">
        <f t="shared" si="5"/>
        <v>6.1964167901058964E-2</v>
      </c>
      <c r="G71" s="4">
        <f t="shared" si="4"/>
        <v>62.184996081421971</v>
      </c>
    </row>
    <row r="72" spans="1:7" x14ac:dyDescent="0.25">
      <c r="A72">
        <f t="shared" si="9"/>
        <v>42</v>
      </c>
      <c r="B72" t="s">
        <v>15</v>
      </c>
      <c r="C72" s="2">
        <v>42156</v>
      </c>
      <c r="D72" s="4">
        <f>+'[5]Salario Nominal'!D72</f>
        <v>62.860953840328897</v>
      </c>
      <c r="E72" s="14">
        <f t="shared" si="3"/>
        <v>2.1517388626388634E-3</v>
      </c>
      <c r="F72" s="3">
        <f t="shared" si="5"/>
        <v>6.3219671123663224E-2</v>
      </c>
      <c r="G72" s="4">
        <f t="shared" si="4"/>
        <v>62.46828532632987</v>
      </c>
    </row>
    <row r="73" spans="1:7" x14ac:dyDescent="0.25">
      <c r="A73">
        <f t="shared" ref="A73:A136" si="10">+A72+1</f>
        <v>43</v>
      </c>
      <c r="B73" t="s">
        <v>16</v>
      </c>
      <c r="C73" s="2">
        <v>42186</v>
      </c>
      <c r="D73" s="4">
        <f>+'[5]Salario Nominal'!D73</f>
        <v>63.514247774945098</v>
      </c>
      <c r="E73" s="14">
        <f t="shared" ref="E73:E136" si="11">+D73/D72-1</f>
        <v>1.0392682495331096E-2</v>
      </c>
      <c r="F73" s="3">
        <f t="shared" si="5"/>
        <v>6.1580237939045768E-2</v>
      </c>
      <c r="G73" s="4">
        <f t="shared" si="4"/>
        <v>62.72811876556559</v>
      </c>
    </row>
    <row r="74" spans="1:7" x14ac:dyDescent="0.25">
      <c r="A74">
        <f t="shared" si="10"/>
        <v>44</v>
      </c>
      <c r="B74" t="s">
        <v>17</v>
      </c>
      <c r="C74" s="2">
        <v>42217</v>
      </c>
      <c r="D74" s="4">
        <f>+'[5]Salario Nominal'!D74</f>
        <v>63.483321194816497</v>
      </c>
      <c r="E74" s="14">
        <f t="shared" si="11"/>
        <v>-4.8692350475731949E-4</v>
      </c>
      <c r="F74" s="3">
        <f t="shared" si="5"/>
        <v>5.8244911463896765E-2</v>
      </c>
      <c r="G74" s="4">
        <f t="shared" si="4"/>
        <v>62.91032682228348</v>
      </c>
    </row>
    <row r="75" spans="1:7" x14ac:dyDescent="0.25">
      <c r="A75">
        <f t="shared" si="10"/>
        <v>45</v>
      </c>
      <c r="B75" t="s">
        <v>18</v>
      </c>
      <c r="C75" s="2">
        <v>42248</v>
      </c>
      <c r="D75" s="4">
        <f>+'[5]Salario Nominal'!D75</f>
        <v>63.912104834873098</v>
      </c>
      <c r="E75" s="14">
        <f t="shared" si="11"/>
        <v>6.7542723346303291E-3</v>
      </c>
      <c r="F75" s="3">
        <f t="shared" si="5"/>
        <v>5.9123718337847464E-2</v>
      </c>
      <c r="G75" s="4">
        <f t="shared" si="4"/>
        <v>63.139989848940687</v>
      </c>
    </row>
    <row r="76" spans="1:7" x14ac:dyDescent="0.25">
      <c r="A76">
        <f t="shared" si="10"/>
        <v>46</v>
      </c>
      <c r="B76" t="s">
        <v>19</v>
      </c>
      <c r="C76" s="2">
        <v>42278</v>
      </c>
      <c r="D76" s="4">
        <f>+'[5]Salario Nominal'!D76</f>
        <v>63.9835181321397</v>
      </c>
      <c r="E76" s="14">
        <f t="shared" si="11"/>
        <v>1.1173673195572498E-3</v>
      </c>
      <c r="F76" s="3">
        <f t="shared" si="5"/>
        <v>5.6993058373787431E-2</v>
      </c>
      <c r="G76" s="4">
        <f t="shared" si="4"/>
        <v>63.308344452902027</v>
      </c>
    </row>
    <row r="77" spans="1:7" x14ac:dyDescent="0.25">
      <c r="A77">
        <f t="shared" si="10"/>
        <v>47</v>
      </c>
      <c r="B77" t="s">
        <v>20</v>
      </c>
      <c r="C77" s="2">
        <v>42309</v>
      </c>
      <c r="D77" s="4">
        <f>+'[5]Salario Nominal'!D77</f>
        <v>64.253791889096405</v>
      </c>
      <c r="E77" s="14">
        <f t="shared" si="11"/>
        <v>4.224115285416552E-3</v>
      </c>
      <c r="F77" s="3">
        <f t="shared" si="5"/>
        <v>5.5452982905137782E-2</v>
      </c>
      <c r="G77" s="4">
        <f t="shared" si="4"/>
        <v>63.533417367038162</v>
      </c>
    </row>
    <row r="78" spans="1:7" x14ac:dyDescent="0.25">
      <c r="A78">
        <f t="shared" si="10"/>
        <v>48</v>
      </c>
      <c r="B78" t="s">
        <v>21</v>
      </c>
      <c r="C78" s="2">
        <v>42339</v>
      </c>
      <c r="D78" s="4">
        <f>+'[5]Salario Nominal'!D78</f>
        <v>64.900550702800999</v>
      </c>
      <c r="E78" s="14">
        <f t="shared" si="11"/>
        <v>1.0065690983979803E-2</v>
      </c>
      <c r="F78" s="3">
        <f t="shared" si="5"/>
        <v>5.195097674643967E-2</v>
      </c>
      <c r="G78" s="4">
        <f t="shared" ref="G78:G141" si="12">+AVERAGE(D72:D78)</f>
        <v>63.844069767000107</v>
      </c>
    </row>
    <row r="79" spans="1:7" x14ac:dyDescent="0.25">
      <c r="A79">
        <f t="shared" si="10"/>
        <v>49</v>
      </c>
      <c r="B79" t="s">
        <v>11</v>
      </c>
      <c r="C79" s="2">
        <v>42370</v>
      </c>
      <c r="D79" s="4">
        <f>+'[5]Salario Nominal'!D79</f>
        <v>65.827296182977804</v>
      </c>
      <c r="E79" s="14">
        <f t="shared" si="11"/>
        <v>1.4279470206973288E-2</v>
      </c>
      <c r="F79" s="3">
        <f t="shared" si="5"/>
        <v>5.8182858340365406E-2</v>
      </c>
      <c r="G79" s="4">
        <f t="shared" si="12"/>
        <v>64.267832958807091</v>
      </c>
    </row>
    <row r="80" spans="1:7" x14ac:dyDescent="0.25">
      <c r="A80">
        <f t="shared" si="10"/>
        <v>50</v>
      </c>
      <c r="B80" t="s">
        <v>22</v>
      </c>
      <c r="C80" s="2">
        <v>42401</v>
      </c>
      <c r="D80" s="4">
        <f>+'[5]Salario Nominal'!D80</f>
        <v>65.674225796190001</v>
      </c>
      <c r="E80" s="14">
        <f t="shared" si="11"/>
        <v>-2.3253330406024508E-3</v>
      </c>
      <c r="F80" s="3">
        <f t="shared" si="5"/>
        <v>5.4085404970992235E-2</v>
      </c>
      <c r="G80" s="4">
        <f t="shared" si="12"/>
        <v>64.576401247556362</v>
      </c>
    </row>
    <row r="81" spans="1:7" x14ac:dyDescent="0.25">
      <c r="A81">
        <f t="shared" si="10"/>
        <v>51</v>
      </c>
      <c r="B81" t="s">
        <v>12</v>
      </c>
      <c r="C81" s="2">
        <v>42430</v>
      </c>
      <c r="D81" s="4">
        <f>+'[5]Salario Nominal'!D81</f>
        <v>66.195744580198394</v>
      </c>
      <c r="E81" s="14">
        <f t="shared" si="11"/>
        <v>7.9409962993222116E-3</v>
      </c>
      <c r="F81" s="3">
        <f t="shared" si="5"/>
        <v>5.3987847104311371E-2</v>
      </c>
      <c r="G81" s="4">
        <f t="shared" si="12"/>
        <v>64.96389030261092</v>
      </c>
    </row>
    <row r="82" spans="1:7" x14ac:dyDescent="0.25">
      <c r="A82">
        <f t="shared" si="10"/>
        <v>52</v>
      </c>
      <c r="B82" t="s">
        <v>13</v>
      </c>
      <c r="C82" s="2">
        <v>42461</v>
      </c>
      <c r="D82" s="4">
        <f>+'[5]Salario Nominal'!D82</f>
        <v>66.005562713475697</v>
      </c>
      <c r="E82" s="14">
        <f t="shared" si="11"/>
        <v>-2.8730225474280502E-3</v>
      </c>
      <c r="F82" s="3">
        <f t="shared" si="5"/>
        <v>5.3085074195204918E-2</v>
      </c>
      <c r="G82" s="4">
        <f t="shared" si="12"/>
        <v>65.262955713839858</v>
      </c>
    </row>
    <row r="83" spans="1:7" x14ac:dyDescent="0.25">
      <c r="A83">
        <f t="shared" si="10"/>
        <v>53</v>
      </c>
      <c r="B83" t="s">
        <v>14</v>
      </c>
      <c r="C83" s="2">
        <v>42491</v>
      </c>
      <c r="D83" s="4">
        <f>+'[5]Salario Nominal'!D83</f>
        <v>66.040411084182495</v>
      </c>
      <c r="E83" s="14">
        <f t="shared" si="11"/>
        <v>5.2796111833885995E-4</v>
      </c>
      <c r="F83" s="3">
        <f t="shared" ref="F83:F146" si="13">+D83/D71-1</f>
        <v>5.2839779862791536E-2</v>
      </c>
      <c r="G83" s="4">
        <f t="shared" si="12"/>
        <v>65.556797564131685</v>
      </c>
    </row>
    <row r="84" spans="1:7" x14ac:dyDescent="0.25">
      <c r="A84">
        <f t="shared" si="10"/>
        <v>54</v>
      </c>
      <c r="B84" t="s">
        <v>15</v>
      </c>
      <c r="C84" s="2">
        <v>42522</v>
      </c>
      <c r="D84" s="4">
        <f>+'[5]Salario Nominal'!D84</f>
        <v>66.299758479150796</v>
      </c>
      <c r="E84" s="14">
        <f t="shared" si="11"/>
        <v>3.9271014627348944E-3</v>
      </c>
      <c r="F84" s="3">
        <f t="shared" si="13"/>
        <v>5.4704938896674937E-2</v>
      </c>
      <c r="G84" s="4">
        <f t="shared" si="12"/>
        <v>65.849078505568031</v>
      </c>
    </row>
    <row r="85" spans="1:7" x14ac:dyDescent="0.25">
      <c r="A85">
        <f t="shared" si="10"/>
        <v>55</v>
      </c>
      <c r="B85" t="s">
        <v>16</v>
      </c>
      <c r="C85" s="2">
        <v>42552</v>
      </c>
      <c r="D85" s="4">
        <f>+'[5]Salario Nominal'!D85</f>
        <v>66.614102588449796</v>
      </c>
      <c r="E85" s="14">
        <f t="shared" si="11"/>
        <v>4.7412557226411689E-3</v>
      </c>
      <c r="F85" s="3">
        <f t="shared" si="13"/>
        <v>4.8805660495085279E-2</v>
      </c>
      <c r="G85" s="4">
        <f t="shared" si="12"/>
        <v>66.093871632089275</v>
      </c>
    </row>
    <row r="86" spans="1:7" x14ac:dyDescent="0.25">
      <c r="A86">
        <f t="shared" si="10"/>
        <v>56</v>
      </c>
      <c r="B86" t="s">
        <v>17</v>
      </c>
      <c r="C86" s="2">
        <v>42583</v>
      </c>
      <c r="D86" s="4">
        <f>+'[5]Salario Nominal'!D86</f>
        <v>66.977175669198203</v>
      </c>
      <c r="E86" s="14">
        <f t="shared" si="11"/>
        <v>5.4503936349863391E-3</v>
      </c>
      <c r="F86" s="3">
        <f t="shared" si="13"/>
        <v>5.5035785913906787E-2</v>
      </c>
      <c r="G86" s="4">
        <f t="shared" si="12"/>
        <v>66.258140130120765</v>
      </c>
    </row>
    <row r="87" spans="1:7" x14ac:dyDescent="0.25">
      <c r="A87">
        <f t="shared" si="10"/>
        <v>57</v>
      </c>
      <c r="B87" t="s">
        <v>18</v>
      </c>
      <c r="C87" s="2">
        <v>42614</v>
      </c>
      <c r="D87" s="4">
        <f>+'[5]Salario Nominal'!D87</f>
        <v>67.1376014833006</v>
      </c>
      <c r="E87" s="14">
        <f t="shared" si="11"/>
        <v>2.3952310992441106E-3</v>
      </c>
      <c r="F87" s="3">
        <f t="shared" si="13"/>
        <v>5.0467695544702762E-2</v>
      </c>
      <c r="G87" s="4">
        <f t="shared" si="12"/>
        <v>66.467193799707999</v>
      </c>
    </row>
    <row r="88" spans="1:7" x14ac:dyDescent="0.25">
      <c r="A88">
        <f t="shared" si="10"/>
        <v>58</v>
      </c>
      <c r="B88" t="s">
        <v>19</v>
      </c>
      <c r="C88" s="2">
        <v>42644</v>
      </c>
      <c r="D88" s="4">
        <f>+'[5]Salario Nominal'!D88</f>
        <v>67.271173953219503</v>
      </c>
      <c r="E88" s="14">
        <f t="shared" si="11"/>
        <v>1.9895329438024412E-3</v>
      </c>
      <c r="F88" s="3">
        <f t="shared" si="13"/>
        <v>5.1382854789105092E-2</v>
      </c>
      <c r="G88" s="4">
        <f t="shared" si="12"/>
        <v>66.620826567282435</v>
      </c>
    </row>
    <row r="89" spans="1:7" x14ac:dyDescent="0.25">
      <c r="A89">
        <f t="shared" si="10"/>
        <v>59</v>
      </c>
      <c r="B89" t="s">
        <v>20</v>
      </c>
      <c r="C89" s="2">
        <v>42675</v>
      </c>
      <c r="D89" s="4">
        <f>+'[5]Salario Nominal'!D89</f>
        <v>67.4142412873463</v>
      </c>
      <c r="E89" s="14">
        <f t="shared" si="11"/>
        <v>2.1267256942221202E-3</v>
      </c>
      <c r="F89" s="3">
        <f t="shared" si="13"/>
        <v>4.9186970999391066E-2</v>
      </c>
      <c r="G89" s="4">
        <f t="shared" si="12"/>
        <v>66.822066363549666</v>
      </c>
    </row>
    <row r="90" spans="1:7" x14ac:dyDescent="0.25">
      <c r="A90">
        <f t="shared" si="10"/>
        <v>60</v>
      </c>
      <c r="B90" t="s">
        <v>21</v>
      </c>
      <c r="C90" s="2">
        <v>42705</v>
      </c>
      <c r="D90" s="4">
        <f>+'[5]Salario Nominal'!D90</f>
        <v>67.9670145021813</v>
      </c>
      <c r="E90" s="14">
        <f t="shared" si="11"/>
        <v>8.1996504637478207E-3</v>
      </c>
      <c r="F90" s="3">
        <f t="shared" si="13"/>
        <v>4.7248656077242712E-2</v>
      </c>
      <c r="G90" s="4">
        <f t="shared" si="12"/>
        <v>67.097295423263773</v>
      </c>
    </row>
    <row r="91" spans="1:7" x14ac:dyDescent="0.25">
      <c r="A91">
        <f t="shared" si="10"/>
        <v>61</v>
      </c>
      <c r="B91" t="s">
        <v>11</v>
      </c>
      <c r="C91" s="2">
        <v>42736</v>
      </c>
      <c r="D91" s="4">
        <f>+'[5]Salario Nominal'!D91</f>
        <v>68.702428999275199</v>
      </c>
      <c r="E91" s="14">
        <f t="shared" si="11"/>
        <v>1.0820167731073305E-2</v>
      </c>
      <c r="F91" s="3">
        <f t="shared" si="13"/>
        <v>4.3676908866277842E-2</v>
      </c>
      <c r="G91" s="4">
        <f t="shared" si="12"/>
        <v>67.440534068995845</v>
      </c>
    </row>
    <row r="92" spans="1:7" x14ac:dyDescent="0.25">
      <c r="A92">
        <f t="shared" si="10"/>
        <v>62</v>
      </c>
      <c r="B92" t="s">
        <v>22</v>
      </c>
      <c r="C92" s="2">
        <v>42767</v>
      </c>
      <c r="D92" s="4">
        <f>+'[5]Salario Nominal'!D92</f>
        <v>68.449276985250904</v>
      </c>
      <c r="E92" s="14">
        <f t="shared" si="11"/>
        <v>-3.6847607531745874E-3</v>
      </c>
      <c r="F92" s="3">
        <f t="shared" si="13"/>
        <v>4.2254798673574845E-2</v>
      </c>
      <c r="G92" s="4">
        <f t="shared" si="12"/>
        <v>67.702701839967418</v>
      </c>
    </row>
    <row r="93" spans="1:7" x14ac:dyDescent="0.25">
      <c r="A93">
        <f t="shared" si="10"/>
        <v>63</v>
      </c>
      <c r="B93" t="s">
        <v>12</v>
      </c>
      <c r="C93" s="2">
        <v>42795</v>
      </c>
      <c r="D93" s="4">
        <f>+'[5]Salario Nominal'!D93</f>
        <v>69.015353262117799</v>
      </c>
      <c r="E93" s="14">
        <f t="shared" si="11"/>
        <v>8.2700110475801836E-3</v>
      </c>
      <c r="F93" s="3">
        <f t="shared" si="13"/>
        <v>4.2595014223359318E-2</v>
      </c>
      <c r="G93" s="4">
        <f t="shared" si="12"/>
        <v>67.993870067527368</v>
      </c>
    </row>
    <row r="94" spans="1:7" x14ac:dyDescent="0.25">
      <c r="A94">
        <f t="shared" si="10"/>
        <v>64</v>
      </c>
      <c r="B94" t="s">
        <v>13</v>
      </c>
      <c r="C94" s="2">
        <v>42826</v>
      </c>
      <c r="D94" s="4">
        <f>+'[5]Salario Nominal'!D94</f>
        <v>68.830177302056995</v>
      </c>
      <c r="E94" s="14">
        <f t="shared" si="11"/>
        <v>-2.6831125439220616E-3</v>
      </c>
      <c r="F94" s="3">
        <f t="shared" si="13"/>
        <v>4.2793583941442837E-2</v>
      </c>
      <c r="G94" s="4">
        <f t="shared" si="12"/>
        <v>68.235666613063998</v>
      </c>
    </row>
    <row r="95" spans="1:7" x14ac:dyDescent="0.25">
      <c r="A95">
        <f t="shared" si="10"/>
        <v>65</v>
      </c>
      <c r="B95" t="s">
        <v>14</v>
      </c>
      <c r="C95" s="2">
        <v>42856</v>
      </c>
      <c r="D95" s="4">
        <f>+'[5]Salario Nominal'!D95</f>
        <v>68.943197324732395</v>
      </c>
      <c r="E95" s="14">
        <f t="shared" si="11"/>
        <v>1.6420126622573861E-3</v>
      </c>
      <c r="F95" s="3">
        <f t="shared" si="13"/>
        <v>4.3954696721219433E-2</v>
      </c>
      <c r="G95" s="4">
        <f t="shared" si="12"/>
        <v>68.474527094708691</v>
      </c>
    </row>
    <row r="96" spans="1:7" x14ac:dyDescent="0.25">
      <c r="A96">
        <f t="shared" si="10"/>
        <v>66</v>
      </c>
      <c r="B96" t="s">
        <v>15</v>
      </c>
      <c r="C96" s="2">
        <v>42887</v>
      </c>
      <c r="D96" s="4">
        <f>+'[5]Salario Nominal'!D96</f>
        <v>69.204434300278805</v>
      </c>
      <c r="E96" s="14">
        <f t="shared" si="11"/>
        <v>3.7891624653836331E-3</v>
      </c>
      <c r="F96" s="3">
        <f t="shared" si="13"/>
        <v>4.3811257955659766E-2</v>
      </c>
      <c r="G96" s="4">
        <f t="shared" si="12"/>
        <v>68.730268953699053</v>
      </c>
    </row>
    <row r="97" spans="1:7" x14ac:dyDescent="0.25">
      <c r="A97">
        <f t="shared" si="10"/>
        <v>67</v>
      </c>
      <c r="B97" t="s">
        <v>16</v>
      </c>
      <c r="C97" s="2">
        <v>42917</v>
      </c>
      <c r="D97" s="4">
        <f>+'[5]Salario Nominal'!D97</f>
        <v>69.885907668776198</v>
      </c>
      <c r="E97" s="14">
        <f t="shared" si="11"/>
        <v>9.8472500409507724E-3</v>
      </c>
      <c r="F97" s="3">
        <f t="shared" si="13"/>
        <v>4.911580210785127E-2</v>
      </c>
      <c r="G97" s="4">
        <f t="shared" si="12"/>
        <v>69.004396548926906</v>
      </c>
    </row>
    <row r="98" spans="1:7" x14ac:dyDescent="0.25">
      <c r="A98">
        <f t="shared" si="10"/>
        <v>68</v>
      </c>
      <c r="B98" t="s">
        <v>17</v>
      </c>
      <c r="C98" s="2">
        <v>42948</v>
      </c>
      <c r="D98" s="4">
        <f>+'[5]Salario Nominal'!D98</f>
        <v>70.234940851430196</v>
      </c>
      <c r="E98" s="14">
        <f t="shared" si="11"/>
        <v>4.9943285319873354E-3</v>
      </c>
      <c r="F98" s="3">
        <f t="shared" si="13"/>
        <v>4.8639930688062494E-2</v>
      </c>
      <c r="G98" s="4">
        <f t="shared" si="12"/>
        <v>69.223326813520472</v>
      </c>
    </row>
    <row r="99" spans="1:7" x14ac:dyDescent="0.25">
      <c r="A99">
        <f t="shared" si="10"/>
        <v>69</v>
      </c>
      <c r="B99" t="s">
        <v>18</v>
      </c>
      <c r="C99" s="2">
        <v>42979</v>
      </c>
      <c r="D99" s="4">
        <f>+'[5]Salario Nominal'!D99</f>
        <v>70.331638521566205</v>
      </c>
      <c r="E99" s="14">
        <f t="shared" si="11"/>
        <v>1.37677442258477E-3</v>
      </c>
      <c r="F99" s="3">
        <f t="shared" si="13"/>
        <v>4.7574488329912512E-2</v>
      </c>
      <c r="G99" s="4">
        <f t="shared" si="12"/>
        <v>69.492235604422675</v>
      </c>
    </row>
    <row r="100" spans="1:7" x14ac:dyDescent="0.25">
      <c r="A100">
        <f t="shared" si="10"/>
        <v>70</v>
      </c>
      <c r="B100" t="s">
        <v>19</v>
      </c>
      <c r="C100" s="2">
        <v>43009</v>
      </c>
      <c r="D100" s="4">
        <f>+'[5]Salario Nominal'!D100</f>
        <v>70.536057104560498</v>
      </c>
      <c r="E100" s="14">
        <f t="shared" si="11"/>
        <v>2.9064953880124644E-3</v>
      </c>
      <c r="F100" s="3">
        <f t="shared" si="13"/>
        <v>4.8533167469492877E-2</v>
      </c>
      <c r="G100" s="4">
        <f t="shared" si="12"/>
        <v>69.709479010485907</v>
      </c>
    </row>
    <row r="101" spans="1:7" x14ac:dyDescent="0.25">
      <c r="A101">
        <f t="shared" si="10"/>
        <v>71</v>
      </c>
      <c r="B101" t="s">
        <v>20</v>
      </c>
      <c r="C101" s="2">
        <v>43040</v>
      </c>
      <c r="D101" s="4">
        <f>+'[5]Salario Nominal'!D101</f>
        <v>70.947485445127896</v>
      </c>
      <c r="E101" s="14">
        <f t="shared" si="11"/>
        <v>5.8328797703777191E-3</v>
      </c>
      <c r="F101" s="3">
        <f t="shared" si="13"/>
        <v>5.2410945970918776E-2</v>
      </c>
      <c r="G101" s="4">
        <f t="shared" si="12"/>
        <v>70.011951602353165</v>
      </c>
    </row>
    <row r="102" spans="1:7" x14ac:dyDescent="0.25">
      <c r="A102">
        <f t="shared" si="10"/>
        <v>72</v>
      </c>
      <c r="B102" t="s">
        <v>21</v>
      </c>
      <c r="C102" s="2">
        <v>43070</v>
      </c>
      <c r="D102" s="4">
        <f>+'[5]Salario Nominal'!D102</f>
        <v>71.465337791409198</v>
      </c>
      <c r="E102" s="14">
        <f t="shared" si="11"/>
        <v>7.2990937315433602E-3</v>
      </c>
      <c r="F102" s="3">
        <f t="shared" si="13"/>
        <v>5.1470898271037457E-2</v>
      </c>
      <c r="G102" s="4">
        <f t="shared" si="12"/>
        <v>70.372257383307002</v>
      </c>
    </row>
    <row r="103" spans="1:7" x14ac:dyDescent="0.25">
      <c r="A103">
        <f t="shared" si="10"/>
        <v>73</v>
      </c>
      <c r="B103" t="s">
        <v>11</v>
      </c>
      <c r="C103" s="2">
        <v>43101</v>
      </c>
      <c r="D103" s="4">
        <f>+'[5]Salario Nominal'!D103</f>
        <v>72.026617865733598</v>
      </c>
      <c r="E103" s="14">
        <f t="shared" si="11"/>
        <v>7.8538784209296608E-3</v>
      </c>
      <c r="F103" s="3">
        <f t="shared" si="13"/>
        <v>4.8385317882916112E-2</v>
      </c>
      <c r="G103" s="4">
        <f t="shared" si="12"/>
        <v>70.775426464086252</v>
      </c>
    </row>
    <row r="104" spans="1:7" x14ac:dyDescent="0.25">
      <c r="A104">
        <f t="shared" si="10"/>
        <v>74</v>
      </c>
      <c r="B104" t="s">
        <v>22</v>
      </c>
      <c r="C104" s="2">
        <v>43132</v>
      </c>
      <c r="D104" s="4">
        <f>+'[5]Salario Nominal'!D104</f>
        <v>71.755591918808094</v>
      </c>
      <c r="E104" s="14">
        <f t="shared" si="11"/>
        <v>-3.7628581621135249E-3</v>
      </c>
      <c r="F104" s="3">
        <f t="shared" si="13"/>
        <v>4.8303138896114595E-2</v>
      </c>
      <c r="G104" s="4">
        <f t="shared" si="12"/>
        <v>71.042524214090804</v>
      </c>
    </row>
    <row r="105" spans="1:7" x14ac:dyDescent="0.25">
      <c r="A105">
        <f t="shared" si="10"/>
        <v>75</v>
      </c>
      <c r="B105" t="s">
        <v>12</v>
      </c>
      <c r="C105" s="2">
        <v>43160</v>
      </c>
      <c r="D105" s="4">
        <f>+'[5]Salario Nominal'!D105</f>
        <v>72.123500308469801</v>
      </c>
      <c r="E105" s="14">
        <f t="shared" si="11"/>
        <v>5.1272434638682807E-3</v>
      </c>
      <c r="F105" s="3">
        <f t="shared" si="13"/>
        <v>4.5035588451563413E-2</v>
      </c>
      <c r="G105" s="4">
        <f t="shared" si="12"/>
        <v>71.312318422239315</v>
      </c>
    </row>
    <row r="106" spans="1:7" x14ac:dyDescent="0.25">
      <c r="A106">
        <f t="shared" si="10"/>
        <v>76</v>
      </c>
      <c r="B106" t="s">
        <v>13</v>
      </c>
      <c r="C106" s="2">
        <v>43191</v>
      </c>
      <c r="D106" s="4">
        <f>+'[5]Salario Nominal'!D106</f>
        <v>72.327097334223296</v>
      </c>
      <c r="E106" s="14">
        <f t="shared" si="11"/>
        <v>2.8228944086561292E-3</v>
      </c>
      <c r="F106" s="3">
        <f t="shared" si="13"/>
        <v>5.0805041759812486E-2</v>
      </c>
      <c r="G106" s="4">
        <f t="shared" si="12"/>
        <v>71.59738396690463</v>
      </c>
    </row>
    <row r="107" spans="1:7" x14ac:dyDescent="0.25">
      <c r="A107">
        <f t="shared" si="10"/>
        <v>77</v>
      </c>
      <c r="B107" t="s">
        <v>14</v>
      </c>
      <c r="C107" s="2">
        <v>43221</v>
      </c>
      <c r="D107" s="4">
        <f>+'[5]Salario Nominal'!D107</f>
        <v>72.230240510753305</v>
      </c>
      <c r="E107" s="14">
        <f t="shared" si="11"/>
        <v>-1.3391498766004428E-3</v>
      </c>
      <c r="F107" s="3">
        <f t="shared" si="13"/>
        <v>4.7677556504066132E-2</v>
      </c>
      <c r="G107" s="4">
        <f t="shared" si="12"/>
        <v>71.83941016778931</v>
      </c>
    </row>
    <row r="108" spans="1:7" x14ac:dyDescent="0.25">
      <c r="A108">
        <f t="shared" si="10"/>
        <v>78</v>
      </c>
      <c r="B108" t="s">
        <v>15</v>
      </c>
      <c r="C108" s="2">
        <v>43252</v>
      </c>
      <c r="D108" s="4">
        <f>+'[5]Salario Nominal'!D108</f>
        <v>72.349199508354602</v>
      </c>
      <c r="E108" s="14">
        <f t="shared" si="11"/>
        <v>1.6469417346545168E-3</v>
      </c>
      <c r="F108" s="3">
        <f t="shared" si="13"/>
        <v>4.5441672052842996E-2</v>
      </c>
      <c r="G108" s="4">
        <f t="shared" si="12"/>
        <v>72.039655033964564</v>
      </c>
    </row>
    <row r="109" spans="1:7" x14ac:dyDescent="0.25">
      <c r="A109">
        <f t="shared" si="10"/>
        <v>79</v>
      </c>
      <c r="B109" t="s">
        <v>16</v>
      </c>
      <c r="C109" s="2">
        <v>43282</v>
      </c>
      <c r="D109" s="4">
        <f>+'[5]Salario Nominal'!D109</f>
        <v>72.715826376751195</v>
      </c>
      <c r="E109" s="14">
        <f t="shared" si="11"/>
        <v>5.0674626794489086E-3</v>
      </c>
      <c r="F109" s="3">
        <f t="shared" si="13"/>
        <v>4.0493409935911329E-2</v>
      </c>
      <c r="G109" s="4">
        <f t="shared" si="12"/>
        <v>72.218296260441988</v>
      </c>
    </row>
    <row r="110" spans="1:7" x14ac:dyDescent="0.25">
      <c r="A110">
        <f t="shared" si="10"/>
        <v>80</v>
      </c>
      <c r="B110" t="s">
        <v>17</v>
      </c>
      <c r="C110" s="2">
        <v>43313</v>
      </c>
      <c r="D110" s="4">
        <f>+'[5]Salario Nominal'!D110</f>
        <v>72.753191964700903</v>
      </c>
      <c r="E110" s="14">
        <f t="shared" si="11"/>
        <v>5.13857708996035E-4</v>
      </c>
      <c r="F110" s="3">
        <f t="shared" si="13"/>
        <v>3.5854676927793427E-2</v>
      </c>
      <c r="G110" s="4">
        <f t="shared" si="12"/>
        <v>72.322092560294465</v>
      </c>
    </row>
    <row r="111" spans="1:7" x14ac:dyDescent="0.25">
      <c r="A111">
        <f t="shared" si="10"/>
        <v>81</v>
      </c>
      <c r="B111" t="s">
        <v>18</v>
      </c>
      <c r="C111" s="2">
        <v>43344</v>
      </c>
      <c r="D111" s="4">
        <f>+'[5]Salario Nominal'!D111</f>
        <v>73.454048994437898</v>
      </c>
      <c r="E111" s="14">
        <f t="shared" si="11"/>
        <v>9.6333509336201661E-3</v>
      </c>
      <c r="F111" s="3">
        <f t="shared" si="13"/>
        <v>4.4395531492050333E-2</v>
      </c>
      <c r="G111" s="4">
        <f t="shared" si="12"/>
        <v>72.564729285384416</v>
      </c>
    </row>
    <row r="112" spans="1:7" x14ac:dyDescent="0.25">
      <c r="A112">
        <f t="shared" si="10"/>
        <v>82</v>
      </c>
      <c r="B112" t="s">
        <v>19</v>
      </c>
      <c r="C112" s="2">
        <v>43374</v>
      </c>
      <c r="D112" s="4">
        <f>+'[5]Salario Nominal'!D112</f>
        <v>73.415310923489102</v>
      </c>
      <c r="E112" s="14">
        <f t="shared" si="11"/>
        <v>-5.2737829267557323E-4</v>
      </c>
      <c r="F112" s="3">
        <f t="shared" si="13"/>
        <v>4.0819602585107528E-2</v>
      </c>
      <c r="G112" s="4">
        <f t="shared" si="12"/>
        <v>72.749273658958614</v>
      </c>
    </row>
    <row r="113" spans="1:7" x14ac:dyDescent="0.25">
      <c r="A113">
        <f t="shared" si="10"/>
        <v>83</v>
      </c>
      <c r="B113" t="s">
        <v>20</v>
      </c>
      <c r="C113" s="2">
        <v>43405</v>
      </c>
      <c r="D113" s="4">
        <f>+'[5]Salario Nominal'!D113</f>
        <v>73.813593766713495</v>
      </c>
      <c r="E113" s="14">
        <f t="shared" si="11"/>
        <v>5.4250651289819984E-3</v>
      </c>
      <c r="F113" s="3">
        <f t="shared" si="13"/>
        <v>4.0397602587371573E-2</v>
      </c>
      <c r="G113" s="4">
        <f t="shared" si="12"/>
        <v>72.961630292171492</v>
      </c>
    </row>
    <row r="114" spans="1:7" x14ac:dyDescent="0.25">
      <c r="A114">
        <f t="shared" si="10"/>
        <v>84</v>
      </c>
      <c r="B114" t="s">
        <v>21</v>
      </c>
      <c r="C114" s="2">
        <v>43435</v>
      </c>
      <c r="D114" s="4">
        <f>+'[5]Salario Nominal'!D114</f>
        <v>74.173745317488098</v>
      </c>
      <c r="E114" s="14">
        <f t="shared" si="11"/>
        <v>4.8792035774989362E-3</v>
      </c>
      <c r="F114" s="3">
        <f t="shared" si="13"/>
        <v>3.7898198060493549E-2</v>
      </c>
      <c r="G114" s="4">
        <f t="shared" si="12"/>
        <v>73.239273835990758</v>
      </c>
    </row>
    <row r="115" spans="1:7" x14ac:dyDescent="0.25">
      <c r="A115">
        <f t="shared" si="10"/>
        <v>85</v>
      </c>
      <c r="B115" t="s">
        <v>11</v>
      </c>
      <c r="C115" s="2">
        <v>43466</v>
      </c>
      <c r="D115" s="4">
        <f>+'[5]Salario Nominal'!D115</f>
        <v>74.760915306087398</v>
      </c>
      <c r="E115" s="14">
        <f t="shared" si="11"/>
        <v>7.9161431863257192E-3</v>
      </c>
      <c r="F115" s="3">
        <f t="shared" si="13"/>
        <v>3.7962318950625518E-2</v>
      </c>
      <c r="G115" s="4">
        <f t="shared" si="12"/>
        <v>73.583804664238301</v>
      </c>
    </row>
    <row r="116" spans="1:7" x14ac:dyDescent="0.25">
      <c r="A116">
        <f t="shared" si="10"/>
        <v>86</v>
      </c>
      <c r="B116" t="s">
        <v>22</v>
      </c>
      <c r="C116" s="2">
        <v>43497</v>
      </c>
      <c r="D116" s="4">
        <f>+'[5]Salario Nominal'!D116</f>
        <v>74.8679505883741</v>
      </c>
      <c r="E116" s="14">
        <f t="shared" si="11"/>
        <v>1.4317010679774089E-3</v>
      </c>
      <c r="F116" s="3">
        <f t="shared" si="13"/>
        <v>4.3374440741672959E-2</v>
      </c>
      <c r="G116" s="4">
        <f t="shared" si="12"/>
        <v>73.891250980184424</v>
      </c>
    </row>
    <row r="117" spans="1:7" x14ac:dyDescent="0.25">
      <c r="A117">
        <f t="shared" si="10"/>
        <v>87</v>
      </c>
      <c r="B117" t="s">
        <v>12</v>
      </c>
      <c r="C117" s="2">
        <v>43525</v>
      </c>
      <c r="D117" s="4">
        <f>+'[5]Salario Nominal'!D117</f>
        <v>75.541376822521897</v>
      </c>
      <c r="E117" s="14">
        <f t="shared" si="11"/>
        <v>8.9948533231571925E-3</v>
      </c>
      <c r="F117" s="3">
        <f t="shared" si="13"/>
        <v>4.7389221258451908E-2</v>
      </c>
      <c r="G117" s="4">
        <f t="shared" si="12"/>
        <v>74.289563102730284</v>
      </c>
    </row>
    <row r="118" spans="1:7" x14ac:dyDescent="0.25">
      <c r="A118">
        <f t="shared" si="10"/>
        <v>88</v>
      </c>
      <c r="B118" t="s">
        <v>13</v>
      </c>
      <c r="C118" s="2">
        <v>43556</v>
      </c>
      <c r="D118" s="4">
        <f>+'[5]Salario Nominal'!D118</f>
        <v>76.011123707588297</v>
      </c>
      <c r="E118" s="14">
        <f t="shared" si="11"/>
        <v>6.2184051287552666E-3</v>
      </c>
      <c r="F118" s="3">
        <f t="shared" si="13"/>
        <v>5.0935631445862217E-2</v>
      </c>
      <c r="G118" s="4">
        <f t="shared" si="12"/>
        <v>74.654859490323204</v>
      </c>
    </row>
    <row r="119" spans="1:7" x14ac:dyDescent="0.25">
      <c r="A119">
        <f t="shared" si="10"/>
        <v>89</v>
      </c>
      <c r="B119" t="s">
        <v>14</v>
      </c>
      <c r="C119" s="2">
        <v>43586</v>
      </c>
      <c r="D119" s="4">
        <f>+'[5]Salario Nominal'!D119</f>
        <v>75.951131068841093</v>
      </c>
      <c r="E119" s="14">
        <f t="shared" si="11"/>
        <v>-7.8926130572665176E-4</v>
      </c>
      <c r="F119" s="3">
        <f t="shared" si="13"/>
        <v>5.1514303867420175E-2</v>
      </c>
      <c r="G119" s="4">
        <f t="shared" si="12"/>
        <v>75.01711951108777</v>
      </c>
    </row>
    <row r="120" spans="1:7" x14ac:dyDescent="0.25">
      <c r="A120">
        <f t="shared" si="10"/>
        <v>90</v>
      </c>
      <c r="B120" t="s">
        <v>15</v>
      </c>
      <c r="C120" s="2">
        <v>43617</v>
      </c>
      <c r="D120" s="4">
        <f>+'[5]Salario Nominal'!D120</f>
        <v>75.873624735839698</v>
      </c>
      <c r="E120" s="14">
        <f t="shared" si="11"/>
        <v>-1.0204763498669056E-3</v>
      </c>
      <c r="F120" s="3">
        <f t="shared" si="13"/>
        <v>4.8714087390532956E-2</v>
      </c>
      <c r="G120" s="4">
        <f t="shared" si="12"/>
        <v>75.311409649534383</v>
      </c>
    </row>
    <row r="121" spans="1:7" x14ac:dyDescent="0.25">
      <c r="A121">
        <f t="shared" si="10"/>
        <v>91</v>
      </c>
      <c r="B121" t="s">
        <v>16</v>
      </c>
      <c r="C121" s="2">
        <v>43647</v>
      </c>
      <c r="D121" s="4">
        <f>+'[5]Salario Nominal'!D121</f>
        <v>76.377539963254904</v>
      </c>
      <c r="E121" s="14">
        <f t="shared" si="11"/>
        <v>6.641507232185484E-3</v>
      </c>
      <c r="F121" s="3">
        <f t="shared" si="13"/>
        <v>5.0356487286988161E-2</v>
      </c>
      <c r="G121" s="4">
        <f t="shared" si="12"/>
        <v>75.626237456072502</v>
      </c>
    </row>
    <row r="122" spans="1:7" x14ac:dyDescent="0.25">
      <c r="A122">
        <f t="shared" si="10"/>
        <v>92</v>
      </c>
      <c r="B122" t="s">
        <v>17</v>
      </c>
      <c r="C122" s="2">
        <v>43678</v>
      </c>
      <c r="D122" s="4">
        <f>+'[5]Salario Nominal'!D122</f>
        <v>76.539143203042599</v>
      </c>
      <c r="E122" s="14">
        <f t="shared" si="11"/>
        <v>2.1158476675924298E-3</v>
      </c>
      <c r="F122" s="3">
        <f t="shared" si="13"/>
        <v>5.2038283628553339E-2</v>
      </c>
      <c r="G122" s="4">
        <f t="shared" si="12"/>
        <v>75.880270012780358</v>
      </c>
    </row>
    <row r="123" spans="1:7" x14ac:dyDescent="0.25">
      <c r="A123">
        <f t="shared" si="10"/>
        <v>93</v>
      </c>
      <c r="B123" t="s">
        <v>18</v>
      </c>
      <c r="C123" s="2">
        <v>43709</v>
      </c>
      <c r="D123" s="4">
        <f>+'[5]Salario Nominal'!D123</f>
        <v>76.694637537685693</v>
      </c>
      <c r="E123" s="14">
        <f t="shared" si="11"/>
        <v>2.0315661782441818E-3</v>
      </c>
      <c r="F123" s="3">
        <f t="shared" si="13"/>
        <v>4.411722141407326E-2</v>
      </c>
      <c r="G123" s="4">
        <f t="shared" si="12"/>
        <v>76.141225291253463</v>
      </c>
    </row>
    <row r="124" spans="1:7" x14ac:dyDescent="0.25">
      <c r="A124">
        <f t="shared" si="10"/>
        <v>94</v>
      </c>
      <c r="B124" t="s">
        <v>19</v>
      </c>
      <c r="C124" s="2">
        <v>43739</v>
      </c>
      <c r="D124" s="4">
        <f>+'[5]Salario Nominal'!D124</f>
        <v>76.695649064681604</v>
      </c>
      <c r="E124" s="14">
        <f t="shared" si="11"/>
        <v>1.3189018533532604E-5</v>
      </c>
      <c r="F124" s="3">
        <f t="shared" si="13"/>
        <v>4.4681934870658857E-2</v>
      </c>
      <c r="G124" s="4">
        <f t="shared" si="12"/>
        <v>76.306121325847698</v>
      </c>
    </row>
    <row r="125" spans="1:7" x14ac:dyDescent="0.25">
      <c r="A125">
        <f t="shared" si="10"/>
        <v>95</v>
      </c>
      <c r="B125" t="s">
        <v>20</v>
      </c>
      <c r="C125" s="2">
        <v>43770</v>
      </c>
      <c r="D125" s="4">
        <f>+'[5]Salario Nominal'!D125</f>
        <v>76.894144497414501</v>
      </c>
      <c r="E125" s="14">
        <f t="shared" si="11"/>
        <v>2.5880924818237894E-3</v>
      </c>
      <c r="F125" s="3">
        <f t="shared" si="13"/>
        <v>4.1734192490844313E-2</v>
      </c>
      <c r="G125" s="4">
        <f t="shared" si="12"/>
        <v>76.432267152965736</v>
      </c>
    </row>
    <row r="126" spans="1:7" x14ac:dyDescent="0.25">
      <c r="A126">
        <f t="shared" si="10"/>
        <v>96</v>
      </c>
      <c r="B126" t="s">
        <v>21</v>
      </c>
      <c r="C126" s="2">
        <v>43800</v>
      </c>
      <c r="D126" s="4">
        <f>+'[5]Salario Nominal'!D126</f>
        <v>77.595335049290199</v>
      </c>
      <c r="E126" s="14">
        <f t="shared" si="11"/>
        <v>9.1189069916666199E-3</v>
      </c>
      <c r="F126" s="3">
        <f t="shared" si="13"/>
        <v>4.6129391433000544E-2</v>
      </c>
      <c r="G126" s="4">
        <f t="shared" si="12"/>
        <v>76.66715343588703</v>
      </c>
    </row>
    <row r="127" spans="1:7" x14ac:dyDescent="0.25">
      <c r="A127">
        <f t="shared" si="10"/>
        <v>97</v>
      </c>
      <c r="B127" t="s">
        <v>11</v>
      </c>
      <c r="C127" s="2">
        <v>43831</v>
      </c>
      <c r="D127" s="4">
        <f>+'[5]Salario Nominal'!D127</f>
        <v>78.261315764258399</v>
      </c>
      <c r="E127" s="14">
        <f t="shared" si="11"/>
        <v>8.5827416628223574E-3</v>
      </c>
      <c r="F127" s="3">
        <f t="shared" si="13"/>
        <v>4.6821262739221492E-2</v>
      </c>
      <c r="G127" s="4">
        <f t="shared" si="12"/>
        <v>77.008252154232565</v>
      </c>
    </row>
    <row r="128" spans="1:7" x14ac:dyDescent="0.25">
      <c r="A128">
        <f t="shared" si="10"/>
        <v>98</v>
      </c>
      <c r="B128" t="s">
        <v>22</v>
      </c>
      <c r="C128" s="2">
        <v>43862</v>
      </c>
      <c r="D128" s="4">
        <f>+'[5]Salario Nominal'!D128</f>
        <v>78.197678278990793</v>
      </c>
      <c r="E128" s="14">
        <f t="shared" si="11"/>
        <v>-8.1314100901774822E-4</v>
      </c>
      <c r="F128" s="3">
        <f t="shared" si="13"/>
        <v>4.4474673935227971E-2</v>
      </c>
      <c r="G128" s="4">
        <f t="shared" si="12"/>
        <v>77.268271913623394</v>
      </c>
    </row>
    <row r="129" spans="1:7" x14ac:dyDescent="0.25">
      <c r="A129">
        <f t="shared" si="10"/>
        <v>99</v>
      </c>
      <c r="B129" t="s">
        <v>12</v>
      </c>
      <c r="C129" s="2">
        <v>43891</v>
      </c>
      <c r="D129" s="4">
        <f>+'[5]Salario Nominal'!D129</f>
        <v>79.061112408803197</v>
      </c>
      <c r="E129" s="14">
        <f t="shared" si="11"/>
        <v>1.1041684981130562E-2</v>
      </c>
      <c r="F129" s="3">
        <f t="shared" si="13"/>
        <v>4.6593479419240857E-2</v>
      </c>
      <c r="G129" s="4">
        <f t="shared" si="12"/>
        <v>77.628553228732045</v>
      </c>
    </row>
    <row r="130" spans="1:7" x14ac:dyDescent="0.25">
      <c r="A130">
        <f t="shared" si="10"/>
        <v>100</v>
      </c>
      <c r="B130" t="s">
        <v>13</v>
      </c>
      <c r="C130" s="2">
        <v>43922</v>
      </c>
      <c r="D130" s="4">
        <f>+'[5]Salario Nominal'!D130</f>
        <v>78.049130071628596</v>
      </c>
      <c r="E130" s="14">
        <f t="shared" si="11"/>
        <v>-1.280000124387215E-2</v>
      </c>
      <c r="F130" s="3">
        <f t="shared" si="13"/>
        <v>2.6811948891591442E-2</v>
      </c>
      <c r="G130" s="4">
        <f t="shared" si="12"/>
        <v>77.82205216215246</v>
      </c>
    </row>
    <row r="131" spans="1:7" x14ac:dyDescent="0.25">
      <c r="A131">
        <f t="shared" si="10"/>
        <v>101</v>
      </c>
      <c r="B131" t="s">
        <v>14</v>
      </c>
      <c r="C131" s="2">
        <v>43952</v>
      </c>
      <c r="D131" s="4">
        <f>+'[5]Salario Nominal'!D131</f>
        <v>77.929411692341802</v>
      </c>
      <c r="E131" s="14">
        <f t="shared" si="11"/>
        <v>-1.5338848642761915E-3</v>
      </c>
      <c r="F131" s="3">
        <f t="shared" si="13"/>
        <v>2.6046756587569719E-2</v>
      </c>
      <c r="G131" s="4">
        <f t="shared" si="12"/>
        <v>77.998303966103919</v>
      </c>
    </row>
    <row r="132" spans="1:7" x14ac:dyDescent="0.25">
      <c r="A132">
        <f t="shared" si="10"/>
        <v>102</v>
      </c>
      <c r="B132" t="s">
        <v>15</v>
      </c>
      <c r="C132" s="2">
        <v>43983</v>
      </c>
      <c r="D132" s="4">
        <f>+'[5]Salario Nominal'!D132</f>
        <v>77.964048454989495</v>
      </c>
      <c r="E132" s="14">
        <f t="shared" si="11"/>
        <v>4.4446328921909917E-4</v>
      </c>
      <c r="F132" s="3">
        <f t="shared" si="13"/>
        <v>2.7551388594228676E-2</v>
      </c>
      <c r="G132" s="4">
        <f t="shared" si="12"/>
        <v>78.151147388614646</v>
      </c>
    </row>
    <row r="133" spans="1:7" x14ac:dyDescent="0.25">
      <c r="A133">
        <f t="shared" si="10"/>
        <v>103</v>
      </c>
      <c r="B133" t="s">
        <v>16</v>
      </c>
      <c r="C133" s="2">
        <v>44013</v>
      </c>
      <c r="D133" s="4">
        <f>+'[5]Salario Nominal'!D133</f>
        <v>78.544817242718295</v>
      </c>
      <c r="E133" s="14">
        <f t="shared" si="11"/>
        <v>7.4491871476387583E-3</v>
      </c>
      <c r="F133" s="3">
        <f t="shared" si="13"/>
        <v>2.8375845575886016E-2</v>
      </c>
      <c r="G133" s="4">
        <f t="shared" si="12"/>
        <v>78.286787701961529</v>
      </c>
    </row>
    <row r="134" spans="1:7" x14ac:dyDescent="0.25">
      <c r="A134">
        <f t="shared" si="10"/>
        <v>104</v>
      </c>
      <c r="B134" t="s">
        <v>17</v>
      </c>
      <c r="C134" s="2">
        <v>44044</v>
      </c>
      <c r="D134" s="4">
        <f>+'[5]Salario Nominal'!D134</f>
        <v>78.712746507278496</v>
      </c>
      <c r="E134" s="14">
        <f t="shared" si="11"/>
        <v>2.1380056693145466E-3</v>
      </c>
      <c r="F134" s="3">
        <f t="shared" si="13"/>
        <v>2.8398584218140233E-2</v>
      </c>
      <c r="G134" s="4">
        <f t="shared" si="12"/>
        <v>78.351277808107241</v>
      </c>
    </row>
    <row r="135" spans="1:7" x14ac:dyDescent="0.25">
      <c r="A135">
        <f t="shared" si="10"/>
        <v>105</v>
      </c>
      <c r="B135" t="s">
        <v>18</v>
      </c>
      <c r="C135" s="2">
        <v>44075</v>
      </c>
      <c r="D135" s="4">
        <f>+'[5]Salario Nominal'!D135</f>
        <v>79.501904687297397</v>
      </c>
      <c r="E135" s="14">
        <f t="shared" si="11"/>
        <v>1.0025799060968232E-2</v>
      </c>
      <c r="F135" s="3">
        <f t="shared" si="13"/>
        <v>3.6603173829881985E-2</v>
      </c>
      <c r="G135" s="4">
        <f t="shared" si="12"/>
        <v>78.53759586643676</v>
      </c>
    </row>
    <row r="136" spans="1:7" x14ac:dyDescent="0.25">
      <c r="A136">
        <f t="shared" si="10"/>
        <v>106</v>
      </c>
      <c r="B136" t="s">
        <v>19</v>
      </c>
      <c r="C136" s="2">
        <v>44105</v>
      </c>
      <c r="D136" s="4">
        <f>+'[5]Salario Nominal'!D136</f>
        <v>79.778527572144995</v>
      </c>
      <c r="E136" s="14">
        <f t="shared" si="11"/>
        <v>3.4794497809282898E-3</v>
      </c>
      <c r="F136" s="3">
        <f t="shared" si="13"/>
        <v>4.0196263348178052E-2</v>
      </c>
      <c r="G136" s="4">
        <f t="shared" si="12"/>
        <v>78.640083746914144</v>
      </c>
    </row>
    <row r="137" spans="1:7" x14ac:dyDescent="0.25">
      <c r="A137">
        <f t="shared" ref="A137:A200" si="14">+A136+1</f>
        <v>107</v>
      </c>
      <c r="B137" t="s">
        <v>20</v>
      </c>
      <c r="C137" s="2">
        <v>44136</v>
      </c>
      <c r="D137" s="4">
        <f>+'[5]Salario Nominal'!D137</f>
        <v>80.430485482251996</v>
      </c>
      <c r="E137" s="14">
        <f t="shared" ref="E137:E188" si="15">+D137/D136-1</f>
        <v>8.172097554914437E-3</v>
      </c>
      <c r="F137" s="3">
        <f t="shared" si="13"/>
        <v>4.598973053086497E-2</v>
      </c>
      <c r="G137" s="4">
        <f t="shared" si="12"/>
        <v>78.980277377003205</v>
      </c>
    </row>
    <row r="138" spans="1:7" x14ac:dyDescent="0.25">
      <c r="A138">
        <f t="shared" si="14"/>
        <v>108</v>
      </c>
      <c r="B138" t="s">
        <v>21</v>
      </c>
      <c r="C138" s="2">
        <v>44166</v>
      </c>
      <c r="D138" s="4">
        <f>+'[5]Salario Nominal'!D138</f>
        <v>80.721368632407504</v>
      </c>
      <c r="E138" s="14">
        <f t="shared" si="15"/>
        <v>3.6165783211603575E-3</v>
      </c>
      <c r="F138" s="3">
        <f t="shared" si="13"/>
        <v>4.0286359755152601E-2</v>
      </c>
      <c r="G138" s="4">
        <f t="shared" si="12"/>
        <v>79.379128368441158</v>
      </c>
    </row>
    <row r="139" spans="1:7" x14ac:dyDescent="0.25">
      <c r="A139">
        <f t="shared" si="14"/>
        <v>109</v>
      </c>
      <c r="B139" t="s">
        <v>11</v>
      </c>
      <c r="C139" s="2">
        <v>44197</v>
      </c>
      <c r="D139" s="4">
        <f>+'[5]Salario Nominal'!D139</f>
        <v>81.656506198518002</v>
      </c>
      <c r="E139" s="14">
        <f t="shared" si="15"/>
        <v>1.1584758558405683E-2</v>
      </c>
      <c r="F139" s="3">
        <f t="shared" si="13"/>
        <v>4.3382741538446901E-2</v>
      </c>
      <c r="G139" s="4">
        <f t="shared" si="12"/>
        <v>79.906622331802382</v>
      </c>
    </row>
    <row r="140" spans="1:7" x14ac:dyDescent="0.25">
      <c r="A140">
        <f t="shared" si="14"/>
        <v>110</v>
      </c>
      <c r="B140" t="s">
        <v>22</v>
      </c>
      <c r="C140" s="2">
        <v>44228</v>
      </c>
      <c r="D140" s="4">
        <f>+'[5]Salario Nominal'!D140</f>
        <v>81.463644485017497</v>
      </c>
      <c r="E140" s="14">
        <f t="shared" si="15"/>
        <v>-2.3618658509786394E-3</v>
      </c>
      <c r="F140" s="3">
        <f t="shared" si="13"/>
        <v>4.1765513732703319E-2</v>
      </c>
      <c r="G140" s="4">
        <f t="shared" si="12"/>
        <v>80.323597652130843</v>
      </c>
    </row>
    <row r="141" spans="1:7" x14ac:dyDescent="0.25">
      <c r="A141">
        <f t="shared" si="14"/>
        <v>111</v>
      </c>
      <c r="B141" t="s">
        <v>12</v>
      </c>
      <c r="C141" s="2">
        <v>44256</v>
      </c>
      <c r="D141" s="4">
        <f>+'[5]Salario Nominal'!D141</f>
        <v>82.512972670351701</v>
      </c>
      <c r="E141" s="14">
        <f t="shared" si="15"/>
        <v>1.2880938386290675E-2</v>
      </c>
      <c r="F141" s="3">
        <f t="shared" si="13"/>
        <v>4.3660658905226191E-2</v>
      </c>
      <c r="G141" s="4">
        <f t="shared" si="12"/>
        <v>80.866487103998452</v>
      </c>
    </row>
    <row r="142" spans="1:7" x14ac:dyDescent="0.25">
      <c r="A142">
        <f t="shared" si="14"/>
        <v>112</v>
      </c>
      <c r="B142" t="s">
        <v>13</v>
      </c>
      <c r="C142" s="2">
        <v>44287</v>
      </c>
      <c r="D142" s="4">
        <f>+'[5]Salario Nominal'!D142</f>
        <v>82.588942704565895</v>
      </c>
      <c r="E142" s="14">
        <f t="shared" si="15"/>
        <v>9.2070412391631606E-4</v>
      </c>
      <c r="F142" s="3">
        <f t="shared" si="13"/>
        <v>5.8166088831111074E-2</v>
      </c>
      <c r="G142" s="4">
        <f t="shared" ref="G142:G188" si="16">+AVERAGE(D136:D142)</f>
        <v>81.307492535036786</v>
      </c>
    </row>
    <row r="143" spans="1:7" x14ac:dyDescent="0.25">
      <c r="A143">
        <f t="shared" si="14"/>
        <v>113</v>
      </c>
      <c r="B143" t="s">
        <v>14</v>
      </c>
      <c r="C143" s="2">
        <v>44317</v>
      </c>
      <c r="D143" s="4">
        <f>+'[5]Salario Nominal'!D143</f>
        <v>82.279540435852098</v>
      </c>
      <c r="E143" s="14">
        <f t="shared" si="15"/>
        <v>-3.7462916775745647E-3</v>
      </c>
      <c r="F143" s="3">
        <f t="shared" si="13"/>
        <v>5.5821398481541218E-2</v>
      </c>
      <c r="G143" s="4">
        <f t="shared" si="16"/>
        <v>81.664780086994952</v>
      </c>
    </row>
    <row r="144" spans="1:7" x14ac:dyDescent="0.25">
      <c r="A144">
        <f t="shared" si="14"/>
        <v>114</v>
      </c>
      <c r="B144" t="s">
        <v>15</v>
      </c>
      <c r="C144" s="2">
        <v>44348</v>
      </c>
      <c r="D144" s="4">
        <f>+'[5]Salario Nominal'!D144</f>
        <v>82.609668555964106</v>
      </c>
      <c r="E144" s="14">
        <f t="shared" si="15"/>
        <v>4.0122747205835196E-3</v>
      </c>
      <c r="F144" s="3">
        <f t="shared" si="13"/>
        <v>5.9586696599736477E-2</v>
      </c>
      <c r="G144" s="4">
        <f t="shared" si="16"/>
        <v>81.976091954668121</v>
      </c>
    </row>
    <row r="145" spans="1:7" x14ac:dyDescent="0.25">
      <c r="A145">
        <f t="shared" si="14"/>
        <v>115</v>
      </c>
      <c r="B145" t="s">
        <v>16</v>
      </c>
      <c r="C145" s="2">
        <v>44378</v>
      </c>
      <c r="D145" s="4">
        <f>+'[5]Salario Nominal'!D145</f>
        <v>83.698373013881195</v>
      </c>
      <c r="E145" s="14">
        <f t="shared" si="15"/>
        <v>1.3178898752989721E-2</v>
      </c>
      <c r="F145" s="3">
        <f t="shared" si="13"/>
        <v>6.5612932235076027E-2</v>
      </c>
      <c r="G145" s="4">
        <f t="shared" si="16"/>
        <v>82.40137829487864</v>
      </c>
    </row>
    <row r="146" spans="1:7" x14ac:dyDescent="0.25">
      <c r="A146">
        <f t="shared" si="14"/>
        <v>116</v>
      </c>
      <c r="B146" t="s">
        <v>17</v>
      </c>
      <c r="C146" s="2">
        <v>44409</v>
      </c>
      <c r="D146" s="4">
        <f>+'[5]Salario Nominal'!D146</f>
        <v>83.7560176972992</v>
      </c>
      <c r="E146" s="14">
        <f t="shared" si="15"/>
        <v>6.8871928261304838E-4</v>
      </c>
      <c r="F146" s="3">
        <f t="shared" si="13"/>
        <v>6.4071848764092554E-2</v>
      </c>
      <c r="G146" s="4">
        <f t="shared" si="16"/>
        <v>82.701308508990238</v>
      </c>
    </row>
    <row r="147" spans="1:7" x14ac:dyDescent="0.25">
      <c r="A147">
        <f t="shared" si="14"/>
        <v>117</v>
      </c>
      <c r="B147" t="s">
        <v>18</v>
      </c>
      <c r="C147" s="2">
        <v>44440</v>
      </c>
      <c r="D147" s="4">
        <f>+'[5]Salario Nominal'!D147</f>
        <v>84.053976953062005</v>
      </c>
      <c r="E147" s="14">
        <f t="shared" si="15"/>
        <v>3.557466841841217E-3</v>
      </c>
      <c r="F147" s="3">
        <f t="shared" ref="F147:F188" si="17">+D147/D135-1</f>
        <v>5.7257398846846996E-2</v>
      </c>
      <c r="G147" s="4">
        <f t="shared" si="16"/>
        <v>83.071356004425169</v>
      </c>
    </row>
    <row r="148" spans="1:7" x14ac:dyDescent="0.25">
      <c r="A148">
        <f t="shared" si="14"/>
        <v>118</v>
      </c>
      <c r="B148" t="s">
        <v>19</v>
      </c>
      <c r="C148" s="2">
        <v>44470</v>
      </c>
      <c r="D148" s="4">
        <f>+'[5]Salario Nominal'!D148</f>
        <v>84.531839358800895</v>
      </c>
      <c r="E148" s="14">
        <f t="shared" si="15"/>
        <v>5.6851849616317285E-3</v>
      </c>
      <c r="F148" s="3">
        <f t="shared" si="17"/>
        <v>5.9581342640817825E-2</v>
      </c>
      <c r="G148" s="4">
        <f t="shared" si="16"/>
        <v>83.359765531346483</v>
      </c>
    </row>
    <row r="149" spans="1:7" x14ac:dyDescent="0.25">
      <c r="A149">
        <f t="shared" si="14"/>
        <v>119</v>
      </c>
      <c r="B149" t="s">
        <v>20</v>
      </c>
      <c r="C149" s="2">
        <v>44501</v>
      </c>
      <c r="D149" s="4">
        <f>+'[5]Salario Nominal'!D149</f>
        <v>85.149859492301303</v>
      </c>
      <c r="E149" s="14">
        <f t="shared" si="15"/>
        <v>7.3110929347837139E-3</v>
      </c>
      <c r="F149" s="3">
        <f t="shared" si="17"/>
        <v>5.8676433217485613E-2</v>
      </c>
      <c r="G149" s="4">
        <f t="shared" si="16"/>
        <v>83.725610786737249</v>
      </c>
    </row>
    <row r="150" spans="1:7" x14ac:dyDescent="0.25">
      <c r="A150">
        <f t="shared" si="14"/>
        <v>120</v>
      </c>
      <c r="B150" t="s">
        <v>21</v>
      </c>
      <c r="C150" s="2">
        <v>44531</v>
      </c>
      <c r="D150" s="4">
        <f>+'[5]Salario Nominal'!D150</f>
        <v>86.245499205105801</v>
      </c>
      <c r="E150" s="14">
        <f t="shared" si="15"/>
        <v>1.2867193432110735E-2</v>
      </c>
      <c r="F150" s="3">
        <f t="shared" si="17"/>
        <v>6.8434550433037478E-2</v>
      </c>
      <c r="G150" s="4">
        <f t="shared" si="16"/>
        <v>84.292176325202064</v>
      </c>
    </row>
    <row r="151" spans="1:7" x14ac:dyDescent="0.25">
      <c r="A151">
        <f t="shared" si="14"/>
        <v>121</v>
      </c>
      <c r="B151" t="s">
        <v>11</v>
      </c>
      <c r="C151" s="2">
        <v>44562</v>
      </c>
      <c r="D151" s="4">
        <f>+'[5]Salario Nominal'!D151</f>
        <v>87.824501279118195</v>
      </c>
      <c r="E151" s="14">
        <f t="shared" si="15"/>
        <v>1.8308225803844724E-2</v>
      </c>
      <c r="F151" s="3">
        <f t="shared" si="17"/>
        <v>7.5535868086309854E-2</v>
      </c>
      <c r="G151" s="4">
        <f t="shared" si="16"/>
        <v>85.037152428509799</v>
      </c>
    </row>
    <row r="152" spans="1:7" x14ac:dyDescent="0.25">
      <c r="A152">
        <f t="shared" si="14"/>
        <v>122</v>
      </c>
      <c r="B152" t="s">
        <v>22</v>
      </c>
      <c r="C152" s="2">
        <v>44593</v>
      </c>
      <c r="D152" s="4">
        <f>+'[5]Salario Nominal'!D152</f>
        <v>87.682256516284099</v>
      </c>
      <c r="E152" s="14">
        <f t="shared" si="15"/>
        <v>-1.6196478290496641E-3</v>
      </c>
      <c r="F152" s="3">
        <f t="shared" si="17"/>
        <v>7.6336040089764357E-2</v>
      </c>
      <c r="G152" s="4">
        <f t="shared" si="16"/>
        <v>85.606278643138793</v>
      </c>
    </row>
    <row r="153" spans="1:7" x14ac:dyDescent="0.25">
      <c r="A153">
        <f t="shared" si="14"/>
        <v>123</v>
      </c>
      <c r="B153" t="s">
        <v>12</v>
      </c>
      <c r="C153" s="2">
        <v>44621</v>
      </c>
      <c r="D153" s="4">
        <f>+'[5]Salario Nominal'!D153</f>
        <v>88.719462434328804</v>
      </c>
      <c r="E153" s="14">
        <f t="shared" si="15"/>
        <v>1.1829142625362055E-2</v>
      </c>
      <c r="F153" s="3">
        <f t="shared" si="17"/>
        <v>7.5218351286078455E-2</v>
      </c>
      <c r="G153" s="4">
        <f t="shared" si="16"/>
        <v>86.315342177000147</v>
      </c>
    </row>
    <row r="154" spans="1:7" x14ac:dyDescent="0.25">
      <c r="A154">
        <f t="shared" si="14"/>
        <v>124</v>
      </c>
      <c r="B154" t="s">
        <v>13</v>
      </c>
      <c r="C154" s="2">
        <v>44652</v>
      </c>
      <c r="D154" s="4">
        <f>+'[5]Salario Nominal'!D154</f>
        <v>89.276363533064597</v>
      </c>
      <c r="E154" s="14">
        <f t="shared" si="15"/>
        <v>6.2771018157150582E-3</v>
      </c>
      <c r="F154" s="3">
        <f t="shared" si="17"/>
        <v>8.0972350650143188E-2</v>
      </c>
      <c r="G154" s="4">
        <f t="shared" si="16"/>
        <v>87.061397402714803</v>
      </c>
    </row>
    <row r="155" spans="1:7" x14ac:dyDescent="0.25">
      <c r="A155">
        <f t="shared" si="14"/>
        <v>125</v>
      </c>
      <c r="B155" t="s">
        <v>14</v>
      </c>
      <c r="C155" s="2">
        <v>44682</v>
      </c>
      <c r="D155" s="4">
        <f>+'[5]Salario Nominal'!D155</f>
        <v>90.237182102617098</v>
      </c>
      <c r="E155" s="14">
        <f t="shared" si="15"/>
        <v>1.0762295097253238E-2</v>
      </c>
      <c r="F155" s="3">
        <f t="shared" si="17"/>
        <v>9.6714707260294519E-2</v>
      </c>
      <c r="G155" s="4">
        <f t="shared" si="16"/>
        <v>87.876446366117122</v>
      </c>
    </row>
    <row r="156" spans="1:7" x14ac:dyDescent="0.25">
      <c r="A156">
        <f t="shared" si="14"/>
        <v>126</v>
      </c>
      <c r="B156" t="s">
        <v>15</v>
      </c>
      <c r="C156" s="2">
        <v>44713</v>
      </c>
      <c r="D156" s="4">
        <f>+'[5]Salario Nominal'!D156</f>
        <v>90.917300924696704</v>
      </c>
      <c r="E156" s="14">
        <f t="shared" si="15"/>
        <v>7.5370130829903736E-3</v>
      </c>
      <c r="F156" s="3">
        <f t="shared" si="17"/>
        <v>0.10056489166403781</v>
      </c>
      <c r="G156" s="4">
        <f t="shared" si="16"/>
        <v>88.700366570745047</v>
      </c>
    </row>
    <row r="157" spans="1:7" x14ac:dyDescent="0.25">
      <c r="A157">
        <f t="shared" si="14"/>
        <v>127</v>
      </c>
      <c r="B157" t="s">
        <v>16</v>
      </c>
      <c r="C157" s="2">
        <v>44743</v>
      </c>
      <c r="D157" s="4">
        <f>+'[5]Salario Nominal'!D157</f>
        <v>91.988621453977103</v>
      </c>
      <c r="E157" s="14">
        <f t="shared" si="15"/>
        <v>1.1783461655639371E-2</v>
      </c>
      <c r="F157" s="3">
        <f t="shared" si="17"/>
        <v>9.9049099063382995E-2</v>
      </c>
      <c r="G157" s="4">
        <f t="shared" si="16"/>
        <v>89.520812606298094</v>
      </c>
    </row>
    <row r="158" spans="1:7" x14ac:dyDescent="0.25">
      <c r="A158">
        <f t="shared" si="14"/>
        <v>128</v>
      </c>
      <c r="B158" t="s">
        <v>17</v>
      </c>
      <c r="C158" s="2">
        <v>44774</v>
      </c>
      <c r="D158" s="4">
        <f>+'[5]Salario Nominal'!D158</f>
        <v>93.027985419379306</v>
      </c>
      <c r="E158" s="14">
        <f t="shared" si="15"/>
        <v>1.1298831844351653E-2</v>
      </c>
      <c r="F158" s="3">
        <f t="shared" si="17"/>
        <v>0.11070210806332414</v>
      </c>
      <c r="G158" s="4">
        <f t="shared" si="16"/>
        <v>90.264167483478246</v>
      </c>
    </row>
    <row r="159" spans="1:7" x14ac:dyDescent="0.25">
      <c r="A159">
        <f t="shared" si="14"/>
        <v>129</v>
      </c>
      <c r="B159" t="s">
        <v>18</v>
      </c>
      <c r="C159" s="2">
        <v>44805</v>
      </c>
      <c r="D159" s="4">
        <f>+'[5]Salario Nominal'!D159</f>
        <v>93.371755402566194</v>
      </c>
      <c r="E159" s="14">
        <f t="shared" si="15"/>
        <v>3.6953394361614045E-3</v>
      </c>
      <c r="F159" s="3">
        <f t="shared" si="17"/>
        <v>0.11085470060158475</v>
      </c>
      <c r="G159" s="4">
        <f t="shared" si="16"/>
        <v>91.076953038661401</v>
      </c>
    </row>
    <row r="160" spans="1:7" x14ac:dyDescent="0.25">
      <c r="A160">
        <f t="shared" si="14"/>
        <v>130</v>
      </c>
      <c r="B160" t="s">
        <v>19</v>
      </c>
      <c r="C160" s="2">
        <v>44835</v>
      </c>
      <c r="D160" s="4">
        <f>+'[5]Salario Nominal'!D160</f>
        <v>93.785103764463898</v>
      </c>
      <c r="E160" s="14">
        <f t="shared" si="15"/>
        <v>4.4269100448586229E-3</v>
      </c>
      <c r="F160" s="3">
        <f t="shared" si="17"/>
        <v>0.10946484160112635</v>
      </c>
      <c r="G160" s="4">
        <f t="shared" si="16"/>
        <v>91.800616085823549</v>
      </c>
    </row>
    <row r="161" spans="1:7" x14ac:dyDescent="0.25">
      <c r="A161">
        <f t="shared" si="14"/>
        <v>131</v>
      </c>
      <c r="B161" t="s">
        <v>20</v>
      </c>
      <c r="C161" s="2">
        <v>44866</v>
      </c>
      <c r="D161" s="4">
        <f>+'[5]Salario Nominal'!D161</f>
        <v>94.310142780102296</v>
      </c>
      <c r="E161" s="14">
        <f t="shared" si="15"/>
        <v>5.5983199310309928E-3</v>
      </c>
      <c r="F161" s="3">
        <f t="shared" si="17"/>
        <v>0.10757837232402245</v>
      </c>
      <c r="G161" s="4">
        <f t="shared" si="16"/>
        <v>92.519727406828935</v>
      </c>
    </row>
    <row r="162" spans="1:7" x14ac:dyDescent="0.25">
      <c r="A162">
        <f t="shared" si="14"/>
        <v>132</v>
      </c>
      <c r="B162" t="s">
        <v>21</v>
      </c>
      <c r="C162" s="2">
        <v>44896</v>
      </c>
      <c r="D162" s="4">
        <f>+'[5]Salario Nominal'!D162</f>
        <v>95.603069325002707</v>
      </c>
      <c r="E162" s="14">
        <f t="shared" si="15"/>
        <v>1.3709305349214107E-2</v>
      </c>
      <c r="F162" s="3">
        <f t="shared" si="17"/>
        <v>0.10849922843675674</v>
      </c>
      <c r="G162" s="4">
        <f t="shared" si="16"/>
        <v>93.286282724312599</v>
      </c>
    </row>
    <row r="163" spans="1:7" x14ac:dyDescent="0.25">
      <c r="A163">
        <f t="shared" si="14"/>
        <v>133</v>
      </c>
      <c r="B163" t="s">
        <v>11</v>
      </c>
      <c r="C163" s="2">
        <v>44927</v>
      </c>
      <c r="D163" s="4">
        <f>+'[5]Salario Nominal'!D163</f>
        <v>97.652730044733701</v>
      </c>
      <c r="E163" s="14">
        <f t="shared" si="15"/>
        <v>2.1439277360051801E-2</v>
      </c>
      <c r="F163" s="3">
        <f t="shared" si="17"/>
        <v>0.11190759551688267</v>
      </c>
      <c r="G163" s="4">
        <f t="shared" si="16"/>
        <v>94.248486884317899</v>
      </c>
    </row>
    <row r="164" spans="1:7" x14ac:dyDescent="0.25">
      <c r="A164">
        <f t="shared" si="14"/>
        <v>134</v>
      </c>
      <c r="B164" t="s">
        <v>22</v>
      </c>
      <c r="C164" s="2">
        <v>44958</v>
      </c>
      <c r="D164" s="4">
        <f>+'[5]Salario Nominal'!D164</f>
        <v>97.485487747551204</v>
      </c>
      <c r="E164" s="14">
        <f t="shared" si="15"/>
        <v>-1.7126228535124799E-3</v>
      </c>
      <c r="F164" s="3">
        <f t="shared" si="17"/>
        <v>0.11180404817075473</v>
      </c>
      <c r="G164" s="4">
        <f t="shared" si="16"/>
        <v>95.033753497685623</v>
      </c>
    </row>
    <row r="165" spans="1:7" x14ac:dyDescent="0.25">
      <c r="A165">
        <f t="shared" si="14"/>
        <v>135</v>
      </c>
      <c r="B165" t="s">
        <v>12</v>
      </c>
      <c r="C165" s="2">
        <v>44986</v>
      </c>
      <c r="D165" s="4">
        <f>+'[5]Salario Nominal'!D165</f>
        <v>98.642414509983098</v>
      </c>
      <c r="E165" s="14">
        <f t="shared" si="15"/>
        <v>1.1867681940802122E-2</v>
      </c>
      <c r="F165" s="3">
        <f t="shared" si="17"/>
        <v>0.11184639540618702</v>
      </c>
      <c r="G165" s="4">
        <f t="shared" si="16"/>
        <v>95.835814796343286</v>
      </c>
    </row>
    <row r="166" spans="1:7" x14ac:dyDescent="0.25">
      <c r="A166">
        <f t="shared" si="14"/>
        <v>136</v>
      </c>
      <c r="B166" t="s">
        <v>13</v>
      </c>
      <c r="C166" s="2">
        <v>45017</v>
      </c>
      <c r="D166" s="4">
        <f>+'[5]Salario Nominal'!D166</f>
        <v>98.936799733016997</v>
      </c>
      <c r="E166" s="14">
        <f t="shared" si="15"/>
        <v>2.9843675714578133E-3</v>
      </c>
      <c r="F166" s="3">
        <f t="shared" si="17"/>
        <v>0.10820821791620738</v>
      </c>
      <c r="G166" s="4">
        <f t="shared" si="16"/>
        <v>96.630821129264845</v>
      </c>
    </row>
    <row r="167" spans="1:7" x14ac:dyDescent="0.25">
      <c r="A167">
        <f t="shared" si="14"/>
        <v>137</v>
      </c>
      <c r="B167" t="s">
        <v>14</v>
      </c>
      <c r="C167" s="2">
        <v>45047</v>
      </c>
      <c r="D167" s="4">
        <f>+'[5]Salario Nominal'!D167</f>
        <v>99.552335196819897</v>
      </c>
      <c r="E167" s="14">
        <f t="shared" si="15"/>
        <v>6.2215016602915618E-3</v>
      </c>
      <c r="F167" s="3">
        <f t="shared" si="17"/>
        <v>0.10322965408660112</v>
      </c>
      <c r="G167" s="4">
        <f t="shared" si="16"/>
        <v>97.454711333887118</v>
      </c>
    </row>
    <row r="168" spans="1:7" x14ac:dyDescent="0.25">
      <c r="A168">
        <f t="shared" si="14"/>
        <v>138</v>
      </c>
      <c r="B168" t="s">
        <v>15</v>
      </c>
      <c r="C168" s="2">
        <v>45078</v>
      </c>
      <c r="D168" s="4">
        <f>+'[5]Salario Nominal'!D168</f>
        <v>100.219831449984</v>
      </c>
      <c r="E168" s="14">
        <f t="shared" si="15"/>
        <v>6.7049783598187584E-3</v>
      </c>
      <c r="F168" s="3">
        <f t="shared" si="17"/>
        <v>0.10231859536824817</v>
      </c>
      <c r="G168" s="4">
        <f t="shared" si="16"/>
        <v>98.29895257244165</v>
      </c>
    </row>
    <row r="169" spans="1:7" x14ac:dyDescent="0.25">
      <c r="A169">
        <f t="shared" si="14"/>
        <v>139</v>
      </c>
      <c r="B169" t="s">
        <v>16</v>
      </c>
      <c r="C169" s="2">
        <v>45108</v>
      </c>
      <c r="D169" s="4">
        <f>+'[5]Salario Nominal'!D169</f>
        <v>100.608334908665</v>
      </c>
      <c r="E169" s="14">
        <f t="shared" si="15"/>
        <v>3.8765127925293186E-3</v>
      </c>
      <c r="F169" s="3">
        <f t="shared" si="17"/>
        <v>9.3704126863129789E-2</v>
      </c>
      <c r="G169" s="4">
        <f t="shared" si="16"/>
        <v>99.013990512964853</v>
      </c>
    </row>
    <row r="170" spans="1:7" x14ac:dyDescent="0.25">
      <c r="A170">
        <f t="shared" si="14"/>
        <v>140</v>
      </c>
      <c r="B170" t="s">
        <v>17</v>
      </c>
      <c r="C170" s="2">
        <v>45139</v>
      </c>
      <c r="D170" s="4">
        <f>+'[5]Salario Nominal'!D170</f>
        <v>100.503996071261</v>
      </c>
      <c r="E170" s="14">
        <f t="shared" si="15"/>
        <v>-1.0370794576683995E-3</v>
      </c>
      <c r="F170" s="3">
        <f t="shared" si="17"/>
        <v>8.0363028589505614E-2</v>
      </c>
      <c r="G170" s="4">
        <f t="shared" si="16"/>
        <v>99.421314231040157</v>
      </c>
    </row>
    <row r="171" spans="1:7" x14ac:dyDescent="0.25">
      <c r="A171">
        <f t="shared" si="14"/>
        <v>141</v>
      </c>
      <c r="B171" t="s">
        <v>18</v>
      </c>
      <c r="C171" s="2">
        <v>45170</v>
      </c>
      <c r="D171" s="4">
        <f>+'[5]Salario Nominal'!D171</f>
        <v>101.68101365768401</v>
      </c>
      <c r="E171" s="14">
        <f t="shared" si="15"/>
        <v>1.1711152117657608E-2</v>
      </c>
      <c r="F171" s="3">
        <f t="shared" si="17"/>
        <v>8.8991132482119317E-2</v>
      </c>
      <c r="G171" s="4">
        <f t="shared" si="16"/>
        <v>100.02067507534487</v>
      </c>
    </row>
    <row r="172" spans="1:7" x14ac:dyDescent="0.25">
      <c r="A172">
        <f t="shared" si="14"/>
        <v>142</v>
      </c>
      <c r="B172" t="s">
        <v>19</v>
      </c>
      <c r="C172" s="2">
        <v>45200</v>
      </c>
      <c r="D172" s="4">
        <f>+'[5]Salario Nominal'!D172</f>
        <v>101.96252623749101</v>
      </c>
      <c r="E172" s="14">
        <f t="shared" si="15"/>
        <v>2.7685854977286262E-3</v>
      </c>
      <c r="F172" s="3">
        <f t="shared" si="17"/>
        <v>8.7193191080368715E-2</v>
      </c>
      <c r="G172" s="4">
        <f t="shared" si="16"/>
        <v>100.49497675070313</v>
      </c>
    </row>
    <row r="173" spans="1:7" x14ac:dyDescent="0.25">
      <c r="A173">
        <f t="shared" si="14"/>
        <v>143</v>
      </c>
      <c r="B173" t="s">
        <v>20</v>
      </c>
      <c r="C173" s="2">
        <v>45231</v>
      </c>
      <c r="D173" s="4">
        <f>+'[5]Salario Nominal'!D173</f>
        <v>102.120311530538</v>
      </c>
      <c r="E173" s="14">
        <f t="shared" si="15"/>
        <v>1.5474831672912526E-3</v>
      </c>
      <c r="F173" s="3">
        <f t="shared" si="17"/>
        <v>8.2813666910103612E-2</v>
      </c>
      <c r="G173" s="4">
        <f t="shared" si="16"/>
        <v>100.94976415034898</v>
      </c>
    </row>
    <row r="174" spans="1:7" x14ac:dyDescent="0.25">
      <c r="A174">
        <f t="shared" si="14"/>
        <v>144</v>
      </c>
      <c r="B174" t="s">
        <v>21</v>
      </c>
      <c r="C174" s="2">
        <v>45261</v>
      </c>
      <c r="D174" s="4">
        <f>+'[5]Salario Nominal'!D174</f>
        <v>102.93167048364801</v>
      </c>
      <c r="E174" s="14">
        <f t="shared" si="15"/>
        <v>7.9451280646296585E-3</v>
      </c>
      <c r="F174" s="3">
        <f t="shared" si="17"/>
        <v>7.6656546807422288E-2</v>
      </c>
      <c r="G174" s="4">
        <f t="shared" si="16"/>
        <v>101.43252633418156</v>
      </c>
    </row>
    <row r="175" spans="1:7" x14ac:dyDescent="0.25">
      <c r="A175">
        <f t="shared" si="14"/>
        <v>145</v>
      </c>
      <c r="B175" t="s">
        <v>11</v>
      </c>
      <c r="C175" s="2">
        <v>45292</v>
      </c>
      <c r="D175" s="4">
        <f>+'[5]Salario Nominal'!D175</f>
        <v>104.181617076195</v>
      </c>
      <c r="E175" s="14">
        <f t="shared" si="15"/>
        <v>1.2143459701701387E-2</v>
      </c>
      <c r="F175" s="3">
        <f t="shared" si="17"/>
        <v>6.6858213062455984E-2</v>
      </c>
      <c r="G175" s="4">
        <f t="shared" si="16"/>
        <v>101.99849570935457</v>
      </c>
    </row>
    <row r="176" spans="1:7" x14ac:dyDescent="0.25">
      <c r="A176">
        <f t="shared" si="14"/>
        <v>146</v>
      </c>
      <c r="B176" t="s">
        <v>22</v>
      </c>
      <c r="C176" s="2">
        <v>45323</v>
      </c>
      <c r="D176" s="4">
        <f>+'[5]Salario Nominal'!D176</f>
        <v>104.12686433169399</v>
      </c>
      <c r="E176" s="14">
        <f t="shared" si="15"/>
        <v>-5.255509180757123E-4</v>
      </c>
      <c r="F176" s="3">
        <f t="shared" si="17"/>
        <v>6.8126823156912542E-2</v>
      </c>
      <c r="G176" s="4">
        <f t="shared" si="16"/>
        <v>102.50114276978729</v>
      </c>
    </row>
    <row r="177" spans="1:7" x14ac:dyDescent="0.25">
      <c r="A177">
        <f t="shared" si="14"/>
        <v>147</v>
      </c>
      <c r="B177" t="s">
        <v>12</v>
      </c>
      <c r="C177" s="2">
        <v>45352</v>
      </c>
      <c r="D177" s="4">
        <f>+'[5]Salario Nominal'!D177</f>
        <v>104.824374799686</v>
      </c>
      <c r="E177" s="14">
        <f t="shared" si="15"/>
        <v>6.6986600669169949E-3</v>
      </c>
      <c r="F177" s="3">
        <f t="shared" si="17"/>
        <v>6.2670407252422455E-2</v>
      </c>
      <c r="G177" s="4">
        <f t="shared" si="16"/>
        <v>103.11833973099087</v>
      </c>
    </row>
    <row r="178" spans="1:7" x14ac:dyDescent="0.25">
      <c r="A178">
        <f t="shared" si="14"/>
        <v>148</v>
      </c>
      <c r="B178" t="s">
        <v>13</v>
      </c>
      <c r="C178" s="2">
        <v>45383</v>
      </c>
      <c r="D178" s="4">
        <f>+'[5]Salario Nominal'!D178</f>
        <v>105.265261822252</v>
      </c>
      <c r="E178" s="14">
        <f t="shared" si="15"/>
        <v>4.2059589995981916E-3</v>
      </c>
      <c r="F178" s="3">
        <f t="shared" si="17"/>
        <v>6.3964693686398677E-2</v>
      </c>
      <c r="G178" s="4">
        <f t="shared" si="16"/>
        <v>103.630375183072</v>
      </c>
    </row>
    <row r="179" spans="1:7" x14ac:dyDescent="0.25">
      <c r="A179">
        <f t="shared" si="14"/>
        <v>149</v>
      </c>
      <c r="B179" t="s">
        <v>14</v>
      </c>
      <c r="C179" s="2">
        <v>45413</v>
      </c>
      <c r="D179" s="4">
        <f>+'[5]Salario Nominal'!D179</f>
        <v>105.69986373297399</v>
      </c>
      <c r="E179" s="14">
        <f t="shared" si="15"/>
        <v>4.1286356315328732E-3</v>
      </c>
      <c r="F179" s="3">
        <f t="shared" si="17"/>
        <v>6.1751726104667837E-2</v>
      </c>
      <c r="G179" s="4">
        <f t="shared" si="16"/>
        <v>104.16428053956956</v>
      </c>
    </row>
    <row r="180" spans="1:7" x14ac:dyDescent="0.25">
      <c r="A180">
        <f t="shared" si="14"/>
        <v>150</v>
      </c>
      <c r="B180" t="s">
        <v>15</v>
      </c>
      <c r="C180" s="2">
        <v>45444</v>
      </c>
      <c r="D180" s="4">
        <f>+'[5]Salario Nominal'!D180</f>
        <v>106.967070129699</v>
      </c>
      <c r="E180" s="14">
        <f t="shared" si="15"/>
        <v>1.198872308791521E-2</v>
      </c>
      <c r="F180" s="3">
        <f t="shared" si="17"/>
        <v>6.7324386621846255E-2</v>
      </c>
      <c r="G180" s="4">
        <f t="shared" si="16"/>
        <v>104.856674625164</v>
      </c>
    </row>
    <row r="181" spans="1:7" x14ac:dyDescent="0.25">
      <c r="A181">
        <f t="shared" si="14"/>
        <v>151</v>
      </c>
      <c r="B181" t="s">
        <v>16</v>
      </c>
      <c r="C181" s="2">
        <v>45474</v>
      </c>
      <c r="D181" s="4">
        <f>+'[5]Salario Nominal'!D181</f>
        <v>108.683742289142</v>
      </c>
      <c r="E181" s="14">
        <f t="shared" si="15"/>
        <v>1.6048604092469887E-2</v>
      </c>
      <c r="F181" s="3">
        <f t="shared" si="17"/>
        <v>8.0265788990624642E-2</v>
      </c>
      <c r="G181" s="4">
        <f t="shared" si="16"/>
        <v>105.67839916880601</v>
      </c>
    </row>
    <row r="182" spans="1:7" x14ac:dyDescent="0.25">
      <c r="A182">
        <f t="shared" si="14"/>
        <v>152</v>
      </c>
      <c r="B182" t="s">
        <v>17</v>
      </c>
      <c r="C182" s="2">
        <v>45505</v>
      </c>
      <c r="D182" s="4">
        <f>+'[5]Salario Nominal'!D182</f>
        <v>109.099871613202</v>
      </c>
      <c r="E182" s="14">
        <f t="shared" si="15"/>
        <v>3.8288093075864449E-3</v>
      </c>
      <c r="F182" s="3">
        <f t="shared" si="17"/>
        <v>8.5527699175724337E-2</v>
      </c>
      <c r="G182" s="4">
        <f t="shared" si="16"/>
        <v>106.381006959807</v>
      </c>
    </row>
    <row r="183" spans="1:7" x14ac:dyDescent="0.25">
      <c r="A183">
        <f t="shared" si="14"/>
        <v>153</v>
      </c>
      <c r="B183" t="s">
        <v>18</v>
      </c>
      <c r="C183" s="2">
        <v>45536</v>
      </c>
      <c r="D183" s="4">
        <f>+'[5]Salario Nominal'!D183</f>
        <v>109.841724755225</v>
      </c>
      <c r="E183" s="14">
        <f t="shared" si="15"/>
        <v>6.7997618242223723E-3</v>
      </c>
      <c r="F183" s="3">
        <f t="shared" si="17"/>
        <v>8.0257963645155916E-2</v>
      </c>
      <c r="G183" s="4">
        <f t="shared" si="16"/>
        <v>107.19741559174</v>
      </c>
    </row>
    <row r="184" spans="1:7" x14ac:dyDescent="0.25">
      <c r="A184">
        <f t="shared" si="14"/>
        <v>154</v>
      </c>
      <c r="B184" t="s">
        <v>19</v>
      </c>
      <c r="C184" s="2">
        <v>45566</v>
      </c>
      <c r="D184" s="4">
        <f>+'[5]Salario Nominal'!D184</f>
        <v>109.96972116771801</v>
      </c>
      <c r="E184" s="14">
        <f t="shared" si="15"/>
        <v>1.1652804321693466E-3</v>
      </c>
      <c r="F184" s="3">
        <f t="shared" si="17"/>
        <v>7.8530762484019467E-2</v>
      </c>
      <c r="G184" s="4">
        <f t="shared" si="16"/>
        <v>107.93246507288742</v>
      </c>
    </row>
    <row r="185" spans="1:7" x14ac:dyDescent="0.25">
      <c r="A185">
        <f t="shared" si="14"/>
        <v>155</v>
      </c>
      <c r="B185" t="s">
        <v>20</v>
      </c>
      <c r="C185" s="2">
        <v>45597</v>
      </c>
      <c r="D185" s="4">
        <f>+'[5]Salario Nominal'!D185</f>
        <v>110.239977053177</v>
      </c>
      <c r="E185" s="14">
        <f t="shared" si="15"/>
        <v>2.4575481558857248E-3</v>
      </c>
      <c r="F185" s="3">
        <f t="shared" si="17"/>
        <v>7.9510779010999233E-2</v>
      </c>
      <c r="G185" s="4">
        <f t="shared" si="16"/>
        <v>108.64313867730527</v>
      </c>
    </row>
    <row r="186" spans="1:7" x14ac:dyDescent="0.25">
      <c r="A186">
        <f t="shared" si="14"/>
        <v>156</v>
      </c>
      <c r="B186" t="s">
        <v>21</v>
      </c>
      <c r="C186" s="2">
        <v>45627</v>
      </c>
      <c r="D186" s="4">
        <f>+'[5]Salario Nominal'!D186</f>
        <v>111.00930730675999</v>
      </c>
      <c r="E186" s="14">
        <f t="shared" si="15"/>
        <v>6.978686626648134E-3</v>
      </c>
      <c r="F186" s="3">
        <f t="shared" si="17"/>
        <v>7.8475718747761158E-2</v>
      </c>
      <c r="G186" s="4">
        <f t="shared" si="16"/>
        <v>109.40163061641756</v>
      </c>
    </row>
    <row r="187" spans="1:7" x14ac:dyDescent="0.25">
      <c r="A187">
        <f t="shared" si="14"/>
        <v>157</v>
      </c>
      <c r="B187" t="s">
        <v>11</v>
      </c>
      <c r="C187" s="2">
        <v>45658</v>
      </c>
      <c r="D187" s="4">
        <f>+'[5]Salario Nominal'!D187</f>
        <v>112.803892664533</v>
      </c>
      <c r="E187" s="14">
        <f t="shared" si="15"/>
        <v>1.6166080136090777E-2</v>
      </c>
      <c r="F187" s="3">
        <f t="shared" si="17"/>
        <v>8.2761967325117869E-2</v>
      </c>
      <c r="G187" s="4">
        <f t="shared" si="16"/>
        <v>110.23546240710813</v>
      </c>
    </row>
    <row r="188" spans="1:7" x14ac:dyDescent="0.25">
      <c r="A188">
        <f t="shared" si="14"/>
        <v>158</v>
      </c>
      <c r="B188" t="s">
        <v>22</v>
      </c>
      <c r="C188" s="2">
        <v>45689</v>
      </c>
      <c r="D188" s="4">
        <f>+'[5]Salario Nominal'!D188</f>
        <v>112.7811135093</v>
      </c>
      <c r="E188" s="14">
        <f t="shared" si="15"/>
        <v>-2.0193589684658342E-4</v>
      </c>
      <c r="F188" s="3">
        <f t="shared" si="17"/>
        <v>8.3112549611002118E-2</v>
      </c>
      <c r="G188" s="4">
        <f t="shared" si="16"/>
        <v>110.82080115284499</v>
      </c>
    </row>
    <row r="189" spans="1:7" x14ac:dyDescent="0.25">
      <c r="A189">
        <f t="shared" si="14"/>
        <v>159</v>
      </c>
      <c r="B189" t="s">
        <v>12</v>
      </c>
      <c r="C189" s="2">
        <v>45717</v>
      </c>
      <c r="D189" s="4"/>
    </row>
    <row r="190" spans="1:7" x14ac:dyDescent="0.25">
      <c r="A190">
        <f t="shared" si="14"/>
        <v>160</v>
      </c>
      <c r="B190" t="s">
        <v>13</v>
      </c>
      <c r="C190" s="2">
        <v>45748</v>
      </c>
      <c r="D190" s="4"/>
    </row>
    <row r="191" spans="1:7" x14ac:dyDescent="0.25">
      <c r="A191">
        <f t="shared" si="14"/>
        <v>161</v>
      </c>
      <c r="B191" t="s">
        <v>14</v>
      </c>
      <c r="C191" s="2">
        <v>45778</v>
      </c>
    </row>
    <row r="192" spans="1:7" x14ac:dyDescent="0.25">
      <c r="A192">
        <f t="shared" si="14"/>
        <v>162</v>
      </c>
      <c r="B192" t="s">
        <v>15</v>
      </c>
      <c r="C192" s="2">
        <v>45809</v>
      </c>
    </row>
    <row r="193" spans="1:3" x14ac:dyDescent="0.25">
      <c r="A193">
        <f t="shared" si="14"/>
        <v>163</v>
      </c>
      <c r="B193" t="s">
        <v>16</v>
      </c>
      <c r="C193" s="2">
        <v>45839</v>
      </c>
    </row>
    <row r="194" spans="1:3" x14ac:dyDescent="0.25">
      <c r="A194">
        <f t="shared" si="14"/>
        <v>164</v>
      </c>
      <c r="B194" t="s">
        <v>17</v>
      </c>
      <c r="C194" s="2">
        <v>45870</v>
      </c>
    </row>
    <row r="195" spans="1:3" x14ac:dyDescent="0.25">
      <c r="A195">
        <f t="shared" si="14"/>
        <v>165</v>
      </c>
      <c r="B195" t="s">
        <v>18</v>
      </c>
      <c r="C195" s="2">
        <v>45901</v>
      </c>
    </row>
    <row r="196" spans="1:3" x14ac:dyDescent="0.25">
      <c r="A196">
        <f t="shared" si="14"/>
        <v>166</v>
      </c>
      <c r="B196" t="s">
        <v>19</v>
      </c>
      <c r="C196" s="2">
        <v>45931</v>
      </c>
    </row>
    <row r="197" spans="1:3" x14ac:dyDescent="0.25">
      <c r="A197">
        <f t="shared" si="14"/>
        <v>167</v>
      </c>
      <c r="B197" t="s">
        <v>20</v>
      </c>
      <c r="C197" s="2">
        <v>45962</v>
      </c>
    </row>
    <row r="198" spans="1:3" x14ac:dyDescent="0.25">
      <c r="A198">
        <f t="shared" si="14"/>
        <v>168</v>
      </c>
      <c r="B198" t="s">
        <v>21</v>
      </c>
      <c r="C198" s="2">
        <v>45992</v>
      </c>
    </row>
    <row r="199" spans="1:3" x14ac:dyDescent="0.25">
      <c r="A199">
        <f t="shared" si="14"/>
        <v>169</v>
      </c>
      <c r="B199" t="s">
        <v>11</v>
      </c>
      <c r="C199" s="2">
        <v>46023</v>
      </c>
    </row>
    <row r="200" spans="1:3" x14ac:dyDescent="0.25">
      <c r="A200">
        <f t="shared" si="14"/>
        <v>170</v>
      </c>
      <c r="B200" t="s">
        <v>22</v>
      </c>
      <c r="C200" s="2">
        <v>46054</v>
      </c>
    </row>
    <row r="201" spans="1:3" x14ac:dyDescent="0.25">
      <c r="A201">
        <f t="shared" ref="A201:A258" si="18">+A200+1</f>
        <v>171</v>
      </c>
      <c r="B201" t="s">
        <v>12</v>
      </c>
      <c r="C201" s="2">
        <v>46082</v>
      </c>
    </row>
    <row r="202" spans="1:3" x14ac:dyDescent="0.25">
      <c r="A202">
        <f t="shared" si="18"/>
        <v>172</v>
      </c>
      <c r="B202" t="s">
        <v>13</v>
      </c>
      <c r="C202" s="2">
        <v>46113</v>
      </c>
    </row>
    <row r="203" spans="1:3" x14ac:dyDescent="0.25">
      <c r="A203">
        <f t="shared" si="18"/>
        <v>173</v>
      </c>
      <c r="B203" t="s">
        <v>14</v>
      </c>
      <c r="C203" s="2">
        <v>46143</v>
      </c>
    </row>
    <row r="204" spans="1:3" x14ac:dyDescent="0.25">
      <c r="A204">
        <f t="shared" si="18"/>
        <v>174</v>
      </c>
      <c r="B204" t="s">
        <v>15</v>
      </c>
      <c r="C204" s="2">
        <v>46174</v>
      </c>
    </row>
    <row r="205" spans="1:3" x14ac:dyDescent="0.25">
      <c r="A205">
        <f t="shared" si="18"/>
        <v>175</v>
      </c>
      <c r="B205" t="s">
        <v>16</v>
      </c>
      <c r="C205" s="2">
        <v>46204</v>
      </c>
    </row>
    <row r="206" spans="1:3" x14ac:dyDescent="0.25">
      <c r="A206">
        <f t="shared" si="18"/>
        <v>176</v>
      </c>
      <c r="B206" t="s">
        <v>17</v>
      </c>
      <c r="C206" s="2">
        <v>46235</v>
      </c>
    </row>
    <row r="207" spans="1:3" x14ac:dyDescent="0.25">
      <c r="A207">
        <f t="shared" si="18"/>
        <v>177</v>
      </c>
      <c r="B207" t="s">
        <v>18</v>
      </c>
      <c r="C207" s="2">
        <v>46266</v>
      </c>
    </row>
    <row r="208" spans="1:3" x14ac:dyDescent="0.25">
      <c r="A208">
        <f t="shared" si="18"/>
        <v>178</v>
      </c>
      <c r="B208" t="s">
        <v>19</v>
      </c>
      <c r="C208" s="2">
        <v>46296</v>
      </c>
    </row>
    <row r="209" spans="1:3" x14ac:dyDescent="0.25">
      <c r="A209">
        <f t="shared" si="18"/>
        <v>179</v>
      </c>
      <c r="B209" t="s">
        <v>20</v>
      </c>
      <c r="C209" s="2">
        <v>46327</v>
      </c>
    </row>
    <row r="210" spans="1:3" x14ac:dyDescent="0.25">
      <c r="A210">
        <f t="shared" si="18"/>
        <v>180</v>
      </c>
      <c r="B210" t="s">
        <v>21</v>
      </c>
      <c r="C210" s="2">
        <v>46357</v>
      </c>
    </row>
    <row r="211" spans="1:3" x14ac:dyDescent="0.25">
      <c r="A211">
        <f t="shared" si="18"/>
        <v>181</v>
      </c>
      <c r="B211" t="s">
        <v>11</v>
      </c>
      <c r="C211" s="2">
        <v>46388</v>
      </c>
    </row>
    <row r="212" spans="1:3" x14ac:dyDescent="0.25">
      <c r="A212">
        <f t="shared" si="18"/>
        <v>182</v>
      </c>
      <c r="B212" t="s">
        <v>22</v>
      </c>
      <c r="C212" s="2">
        <v>46419</v>
      </c>
    </row>
    <row r="213" spans="1:3" x14ac:dyDescent="0.25">
      <c r="A213">
        <f t="shared" si="18"/>
        <v>183</v>
      </c>
      <c r="B213" t="s">
        <v>12</v>
      </c>
      <c r="C213" s="2">
        <v>46447</v>
      </c>
    </row>
    <row r="214" spans="1:3" x14ac:dyDescent="0.25">
      <c r="A214">
        <f t="shared" si="18"/>
        <v>184</v>
      </c>
      <c r="B214" t="s">
        <v>13</v>
      </c>
      <c r="C214" s="2">
        <v>46478</v>
      </c>
    </row>
    <row r="215" spans="1:3" x14ac:dyDescent="0.25">
      <c r="A215">
        <f t="shared" si="18"/>
        <v>185</v>
      </c>
      <c r="B215" t="s">
        <v>14</v>
      </c>
      <c r="C215" s="2">
        <v>46508</v>
      </c>
    </row>
    <row r="216" spans="1:3" x14ac:dyDescent="0.25">
      <c r="A216">
        <f t="shared" si="18"/>
        <v>186</v>
      </c>
      <c r="B216" t="s">
        <v>15</v>
      </c>
      <c r="C216" s="2">
        <v>46539</v>
      </c>
    </row>
    <row r="217" spans="1:3" x14ac:dyDescent="0.25">
      <c r="A217">
        <f t="shared" si="18"/>
        <v>187</v>
      </c>
      <c r="B217" t="s">
        <v>16</v>
      </c>
      <c r="C217" s="2">
        <v>46569</v>
      </c>
    </row>
    <row r="218" spans="1:3" x14ac:dyDescent="0.25">
      <c r="A218">
        <f t="shared" si="18"/>
        <v>188</v>
      </c>
      <c r="B218" t="s">
        <v>17</v>
      </c>
      <c r="C218" s="2">
        <v>46600</v>
      </c>
    </row>
    <row r="219" spans="1:3" x14ac:dyDescent="0.25">
      <c r="A219">
        <f t="shared" si="18"/>
        <v>189</v>
      </c>
      <c r="B219" t="s">
        <v>18</v>
      </c>
      <c r="C219" s="2">
        <v>46631</v>
      </c>
    </row>
    <row r="220" spans="1:3" x14ac:dyDescent="0.25">
      <c r="A220">
        <f t="shared" si="18"/>
        <v>190</v>
      </c>
      <c r="B220" t="s">
        <v>19</v>
      </c>
      <c r="C220" s="2">
        <v>46661</v>
      </c>
    </row>
    <row r="221" spans="1:3" x14ac:dyDescent="0.25">
      <c r="A221">
        <f t="shared" si="18"/>
        <v>191</v>
      </c>
      <c r="B221" t="s">
        <v>20</v>
      </c>
      <c r="C221" s="2">
        <v>46692</v>
      </c>
    </row>
    <row r="222" spans="1:3" x14ac:dyDescent="0.25">
      <c r="A222">
        <f t="shared" si="18"/>
        <v>192</v>
      </c>
      <c r="B222" t="s">
        <v>21</v>
      </c>
      <c r="C222" s="2">
        <v>46722</v>
      </c>
    </row>
    <row r="223" spans="1:3" x14ac:dyDescent="0.25">
      <c r="A223">
        <f t="shared" si="18"/>
        <v>193</v>
      </c>
      <c r="B223" t="s">
        <v>11</v>
      </c>
      <c r="C223" s="2">
        <v>46753</v>
      </c>
    </row>
    <row r="224" spans="1:3" x14ac:dyDescent="0.25">
      <c r="A224">
        <f t="shared" si="18"/>
        <v>194</v>
      </c>
      <c r="B224" t="s">
        <v>22</v>
      </c>
      <c r="C224" s="2">
        <v>46784</v>
      </c>
    </row>
    <row r="225" spans="1:3" x14ac:dyDescent="0.25">
      <c r="A225">
        <f t="shared" si="18"/>
        <v>195</v>
      </c>
      <c r="B225" t="s">
        <v>12</v>
      </c>
      <c r="C225" s="2">
        <v>46813</v>
      </c>
    </row>
    <row r="226" spans="1:3" x14ac:dyDescent="0.25">
      <c r="A226">
        <f t="shared" si="18"/>
        <v>196</v>
      </c>
      <c r="B226" t="s">
        <v>13</v>
      </c>
      <c r="C226" s="2">
        <v>46844</v>
      </c>
    </row>
    <row r="227" spans="1:3" x14ac:dyDescent="0.25">
      <c r="A227">
        <f t="shared" si="18"/>
        <v>197</v>
      </c>
      <c r="B227" t="s">
        <v>14</v>
      </c>
      <c r="C227" s="2">
        <v>46874</v>
      </c>
    </row>
    <row r="228" spans="1:3" x14ac:dyDescent="0.25">
      <c r="A228">
        <f t="shared" si="18"/>
        <v>198</v>
      </c>
      <c r="B228" t="s">
        <v>15</v>
      </c>
      <c r="C228" s="2">
        <v>46905</v>
      </c>
    </row>
    <row r="229" spans="1:3" x14ac:dyDescent="0.25">
      <c r="A229">
        <f t="shared" si="18"/>
        <v>199</v>
      </c>
      <c r="B229" t="s">
        <v>16</v>
      </c>
      <c r="C229" s="2">
        <v>46935</v>
      </c>
    </row>
    <row r="230" spans="1:3" x14ac:dyDescent="0.25">
      <c r="A230">
        <f t="shared" si="18"/>
        <v>200</v>
      </c>
      <c r="B230" t="s">
        <v>17</v>
      </c>
      <c r="C230" s="2">
        <v>46966</v>
      </c>
    </row>
    <row r="231" spans="1:3" x14ac:dyDescent="0.25">
      <c r="A231">
        <f t="shared" si="18"/>
        <v>201</v>
      </c>
      <c r="B231" t="s">
        <v>18</v>
      </c>
      <c r="C231" s="2">
        <v>46997</v>
      </c>
    </row>
    <row r="232" spans="1:3" x14ac:dyDescent="0.25">
      <c r="A232">
        <f t="shared" si="18"/>
        <v>202</v>
      </c>
      <c r="B232" t="s">
        <v>19</v>
      </c>
      <c r="C232" s="2">
        <v>47027</v>
      </c>
    </row>
    <row r="233" spans="1:3" x14ac:dyDescent="0.25">
      <c r="A233">
        <f t="shared" si="18"/>
        <v>203</v>
      </c>
      <c r="B233" t="s">
        <v>20</v>
      </c>
      <c r="C233" s="2">
        <v>47058</v>
      </c>
    </row>
    <row r="234" spans="1:3" x14ac:dyDescent="0.25">
      <c r="A234">
        <f t="shared" si="18"/>
        <v>204</v>
      </c>
      <c r="B234" t="s">
        <v>21</v>
      </c>
      <c r="C234" s="2">
        <v>47088</v>
      </c>
    </row>
    <row r="235" spans="1:3" x14ac:dyDescent="0.25">
      <c r="A235">
        <f t="shared" si="18"/>
        <v>205</v>
      </c>
      <c r="B235" t="s">
        <v>11</v>
      </c>
      <c r="C235" s="2">
        <v>47119</v>
      </c>
    </row>
    <row r="236" spans="1:3" x14ac:dyDescent="0.25">
      <c r="A236">
        <f t="shared" si="18"/>
        <v>206</v>
      </c>
      <c r="B236" t="s">
        <v>22</v>
      </c>
      <c r="C236" s="2">
        <v>47150</v>
      </c>
    </row>
    <row r="237" spans="1:3" x14ac:dyDescent="0.25">
      <c r="A237">
        <f t="shared" si="18"/>
        <v>207</v>
      </c>
      <c r="B237" t="s">
        <v>12</v>
      </c>
      <c r="C237" s="2">
        <v>47178</v>
      </c>
    </row>
    <row r="238" spans="1:3" x14ac:dyDescent="0.25">
      <c r="A238">
        <f t="shared" si="18"/>
        <v>208</v>
      </c>
      <c r="B238" t="s">
        <v>13</v>
      </c>
      <c r="C238" s="2">
        <v>47209</v>
      </c>
    </row>
    <row r="239" spans="1:3" x14ac:dyDescent="0.25">
      <c r="A239">
        <f t="shared" si="18"/>
        <v>209</v>
      </c>
      <c r="B239" t="s">
        <v>14</v>
      </c>
      <c r="C239" s="2">
        <v>47239</v>
      </c>
    </row>
    <row r="240" spans="1:3" x14ac:dyDescent="0.25">
      <c r="A240">
        <f t="shared" si="18"/>
        <v>210</v>
      </c>
      <c r="B240" t="s">
        <v>15</v>
      </c>
      <c r="C240" s="2">
        <v>47270</v>
      </c>
    </row>
    <row r="241" spans="1:3" x14ac:dyDescent="0.25">
      <c r="A241">
        <f t="shared" si="18"/>
        <v>211</v>
      </c>
      <c r="B241" t="s">
        <v>16</v>
      </c>
      <c r="C241" s="2">
        <v>47300</v>
      </c>
    </row>
    <row r="242" spans="1:3" x14ac:dyDescent="0.25">
      <c r="A242">
        <f t="shared" si="18"/>
        <v>212</v>
      </c>
      <c r="B242" t="s">
        <v>17</v>
      </c>
      <c r="C242" s="2">
        <v>47331</v>
      </c>
    </row>
    <row r="243" spans="1:3" x14ac:dyDescent="0.25">
      <c r="A243">
        <f t="shared" si="18"/>
        <v>213</v>
      </c>
      <c r="B243" t="s">
        <v>18</v>
      </c>
      <c r="C243" s="2">
        <v>47362</v>
      </c>
    </row>
    <row r="244" spans="1:3" x14ac:dyDescent="0.25">
      <c r="A244">
        <f t="shared" si="18"/>
        <v>214</v>
      </c>
      <c r="B244" t="s">
        <v>19</v>
      </c>
      <c r="C244" s="2">
        <v>47392</v>
      </c>
    </row>
    <row r="245" spans="1:3" x14ac:dyDescent="0.25">
      <c r="A245">
        <f t="shared" si="18"/>
        <v>215</v>
      </c>
      <c r="B245" t="s">
        <v>20</v>
      </c>
      <c r="C245" s="2">
        <v>47423</v>
      </c>
    </row>
    <row r="246" spans="1:3" x14ac:dyDescent="0.25">
      <c r="A246">
        <f t="shared" si="18"/>
        <v>216</v>
      </c>
      <c r="B246" t="s">
        <v>21</v>
      </c>
      <c r="C246" s="2">
        <v>47453</v>
      </c>
    </row>
    <row r="247" spans="1:3" x14ac:dyDescent="0.25">
      <c r="A247">
        <f t="shared" si="18"/>
        <v>217</v>
      </c>
      <c r="B247" t="s">
        <v>11</v>
      </c>
      <c r="C247" s="2">
        <v>47484</v>
      </c>
    </row>
    <row r="248" spans="1:3" x14ac:dyDescent="0.25">
      <c r="A248">
        <f t="shared" si="18"/>
        <v>218</v>
      </c>
      <c r="B248" t="s">
        <v>22</v>
      </c>
      <c r="C248" s="2">
        <v>47515</v>
      </c>
    </row>
    <row r="249" spans="1:3" x14ac:dyDescent="0.25">
      <c r="A249">
        <f t="shared" si="18"/>
        <v>219</v>
      </c>
      <c r="B249" t="s">
        <v>12</v>
      </c>
      <c r="C249" s="2">
        <v>47543</v>
      </c>
    </row>
    <row r="250" spans="1:3" x14ac:dyDescent="0.25">
      <c r="A250">
        <f t="shared" si="18"/>
        <v>220</v>
      </c>
      <c r="B250" t="s">
        <v>13</v>
      </c>
      <c r="C250" s="2">
        <v>47574</v>
      </c>
    </row>
    <row r="251" spans="1:3" x14ac:dyDescent="0.25">
      <c r="A251">
        <f t="shared" si="18"/>
        <v>221</v>
      </c>
      <c r="B251" t="s">
        <v>14</v>
      </c>
      <c r="C251" s="2">
        <v>47604</v>
      </c>
    </row>
    <row r="252" spans="1:3" x14ac:dyDescent="0.25">
      <c r="A252">
        <f t="shared" si="18"/>
        <v>222</v>
      </c>
      <c r="B252" t="s">
        <v>15</v>
      </c>
      <c r="C252" s="2">
        <v>47635</v>
      </c>
    </row>
    <row r="253" spans="1:3" x14ac:dyDescent="0.25">
      <c r="A253">
        <f t="shared" si="18"/>
        <v>223</v>
      </c>
      <c r="B253" t="s">
        <v>16</v>
      </c>
      <c r="C253" s="2">
        <v>47665</v>
      </c>
    </row>
    <row r="254" spans="1:3" x14ac:dyDescent="0.25">
      <c r="A254">
        <f t="shared" si="18"/>
        <v>224</v>
      </c>
      <c r="B254" t="s">
        <v>17</v>
      </c>
      <c r="C254" s="2">
        <v>47696</v>
      </c>
    </row>
    <row r="255" spans="1:3" x14ac:dyDescent="0.25">
      <c r="A255">
        <f t="shared" si="18"/>
        <v>225</v>
      </c>
      <c r="B255" t="s">
        <v>18</v>
      </c>
      <c r="C255" s="2">
        <v>47727</v>
      </c>
    </row>
    <row r="256" spans="1:3" x14ac:dyDescent="0.25">
      <c r="A256">
        <f t="shared" si="18"/>
        <v>226</v>
      </c>
      <c r="B256" t="s">
        <v>19</v>
      </c>
      <c r="C256" s="2">
        <v>47757</v>
      </c>
    </row>
    <row r="257" spans="1:3" x14ac:dyDescent="0.25">
      <c r="A257">
        <f t="shared" si="18"/>
        <v>227</v>
      </c>
      <c r="B257" t="s">
        <v>20</v>
      </c>
      <c r="C257" s="2">
        <v>47788</v>
      </c>
    </row>
    <row r="258" spans="1:3" x14ac:dyDescent="0.25">
      <c r="A258">
        <f t="shared" si="18"/>
        <v>228</v>
      </c>
      <c r="B258" t="s">
        <v>21</v>
      </c>
      <c r="C258" s="2">
        <v>47818</v>
      </c>
    </row>
    <row r="295" spans="7:7" x14ac:dyDescent="0.25">
      <c r="G295" s="4"/>
    </row>
  </sheetData>
  <autoFilter ref="B6:F306"/>
  <phoneticPr fontId="26" type="noConversion"/>
  <hyperlinks>
    <hyperlink ref="C3" r:id="rId1"/>
  </hyperlinks>
  <pageMargins left="0.7" right="0.7" top="0.75" bottom="0.75" header="0.3" footer="0.3"/>
  <ignoredErrors>
    <ignoredError sqref="G13" formulaRange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theme="6" tint="0.79998168889431442"/>
  </sheetPr>
  <dimension ref="A1:P295"/>
  <sheetViews>
    <sheetView showGridLines="0" zoomScale="85" zoomScaleNormal="85" workbookViewId="0">
      <selection activeCell="D170" sqref="D170"/>
    </sheetView>
  </sheetViews>
  <sheetFormatPr baseColWidth="10" defaultRowHeight="15" x14ac:dyDescent="0.25"/>
  <sheetData>
    <row r="1" spans="1:16" x14ac:dyDescent="0.25">
      <c r="B1" s="1" t="s">
        <v>57</v>
      </c>
    </row>
    <row r="3" spans="1:16" x14ac:dyDescent="0.25">
      <c r="B3" t="s">
        <v>0</v>
      </c>
      <c r="C3" s="13" t="s">
        <v>58</v>
      </c>
    </row>
    <row r="6" spans="1:16" ht="45" x14ac:dyDescent="0.25">
      <c r="B6" s="5" t="s">
        <v>8</v>
      </c>
      <c r="C6" s="5" t="s">
        <v>23</v>
      </c>
      <c r="D6" s="5" t="s">
        <v>26</v>
      </c>
      <c r="E6" s="5" t="s">
        <v>2</v>
      </c>
      <c r="F6" s="5" t="s">
        <v>3</v>
      </c>
      <c r="G6" s="5" t="s">
        <v>24</v>
      </c>
      <c r="I6" s="5" t="s">
        <v>8</v>
      </c>
      <c r="J6" s="5" t="s">
        <v>9</v>
      </c>
      <c r="K6" s="5" t="s">
        <v>10</v>
      </c>
      <c r="L6" s="5" t="s">
        <v>1</v>
      </c>
    </row>
    <row r="7" spans="1:16" x14ac:dyDescent="0.25">
      <c r="A7">
        <v>1</v>
      </c>
      <c r="B7" t="s">
        <v>11</v>
      </c>
      <c r="C7" s="2">
        <v>40909</v>
      </c>
      <c r="D7">
        <f>+'[5]IPC-Nivel general'!D7</f>
        <v>61.69</v>
      </c>
      <c r="E7" s="3"/>
      <c r="F7" s="3"/>
      <c r="G7" s="3"/>
      <c r="I7" t="s">
        <v>11</v>
      </c>
      <c r="J7" s="4" t="e">
        <f t="shared" ref="J7:J18" ca="1" si="0">+_xlfn.MAXIFS($D$7:$D$250,$B$7:$B$250,I7)</f>
        <v>#NAME?</v>
      </c>
      <c r="K7" s="4" t="e">
        <f t="shared" ref="K7:K18" ca="1" si="1">+_xlfn.MINIFS($D$7:$D$250,$B$7:$B$250,I7)</f>
        <v>#NAME?</v>
      </c>
      <c r="L7" s="4">
        <f t="shared" ref="L7:L18" si="2">+AVERAGEIF($B$7:$B$250,I7,$D$7:$D$250)</f>
        <v>78.801428571428573</v>
      </c>
      <c r="O7" s="6" t="s">
        <v>6</v>
      </c>
      <c r="P7" s="7">
        <f>+AVERAGE(D7:D165)</f>
        <v>78.76396226415099</v>
      </c>
    </row>
    <row r="8" spans="1:16" x14ac:dyDescent="0.25">
      <c r="A8">
        <f>+A7+1</f>
        <v>2</v>
      </c>
      <c r="B8" t="s">
        <v>22</v>
      </c>
      <c r="C8" s="2">
        <v>40940</v>
      </c>
      <c r="D8">
        <f>+'[5]IPC-Nivel general'!D8</f>
        <v>61.93</v>
      </c>
      <c r="E8" s="14">
        <f>+D8/D7-1</f>
        <v>3.890419841141135E-3</v>
      </c>
      <c r="F8" s="3"/>
      <c r="G8" s="3"/>
      <c r="I8" t="s">
        <v>22</v>
      </c>
      <c r="J8" s="4" t="e">
        <f t="shared" ca="1" si="0"/>
        <v>#NAME?</v>
      </c>
      <c r="K8" s="4" t="e">
        <f t="shared" ca="1" si="1"/>
        <v>#NAME?</v>
      </c>
      <c r="L8" s="4">
        <f t="shared" si="2"/>
        <v>79.015714285714282</v>
      </c>
      <c r="O8" s="8" t="s">
        <v>7</v>
      </c>
      <c r="P8" s="9">
        <f>+MEDIAN(D7:D165)</f>
        <v>75.38</v>
      </c>
    </row>
    <row r="9" spans="1:16" x14ac:dyDescent="0.25">
      <c r="A9">
        <f t="shared" ref="A9:A72" si="3">+A8+1</f>
        <v>3</v>
      </c>
      <c r="B9" t="s">
        <v>12</v>
      </c>
      <c r="C9" s="2">
        <v>40969</v>
      </c>
      <c r="D9">
        <f>+'[5]IPC-Nivel general'!D9</f>
        <v>62.03</v>
      </c>
      <c r="E9" s="14">
        <f t="shared" ref="E9:E72" si="4">+D9/D8-1</f>
        <v>1.6147263038914783E-3</v>
      </c>
      <c r="F9" s="3"/>
      <c r="G9" s="3"/>
      <c r="I9" t="s">
        <v>12</v>
      </c>
      <c r="J9" s="4" t="e">
        <f t="shared" ca="1" si="0"/>
        <v>#NAME?</v>
      </c>
      <c r="K9" s="4" t="e">
        <f t="shared" ca="1" si="1"/>
        <v>#NAME?</v>
      </c>
      <c r="L9" s="4">
        <f t="shared" si="2"/>
        <v>79.484285714285718</v>
      </c>
      <c r="O9" s="8" t="s">
        <v>4</v>
      </c>
      <c r="P9" s="9">
        <f>+STDEV(D7:D165)</f>
        <v>13.395140485693805</v>
      </c>
    </row>
    <row r="10" spans="1:16" x14ac:dyDescent="0.25">
      <c r="A10">
        <f t="shared" si="3"/>
        <v>4</v>
      </c>
      <c r="B10" t="s">
        <v>13</v>
      </c>
      <c r="C10" s="2">
        <v>41000</v>
      </c>
      <c r="D10">
        <f>+'[5]IPC-Nivel general'!D10</f>
        <v>62.06</v>
      </c>
      <c r="E10" s="14">
        <f t="shared" si="4"/>
        <v>4.8363694986308658E-4</v>
      </c>
      <c r="F10" s="3"/>
      <c r="G10" s="3"/>
      <c r="I10" t="s">
        <v>13</v>
      </c>
      <c r="J10" s="4" t="e">
        <f t="shared" ca="1" si="0"/>
        <v>#NAME?</v>
      </c>
      <c r="K10" s="4" t="e">
        <f t="shared" ca="1" si="1"/>
        <v>#NAME?</v>
      </c>
      <c r="L10" s="4">
        <f t="shared" si="2"/>
        <v>79.765714285714282</v>
      </c>
      <c r="O10" s="10" t="s">
        <v>5</v>
      </c>
      <c r="P10" s="11">
        <f>+MAX(D7:D165)-MIN(D7:D165)</f>
        <v>46.010000000000005</v>
      </c>
    </row>
    <row r="11" spans="1:16" x14ac:dyDescent="0.25">
      <c r="A11">
        <f t="shared" si="3"/>
        <v>5</v>
      </c>
      <c r="B11" t="s">
        <v>14</v>
      </c>
      <c r="C11" s="2">
        <v>41030</v>
      </c>
      <c r="D11">
        <f>+'[5]IPC-Nivel general'!D11</f>
        <v>62.08</v>
      </c>
      <c r="E11" s="14">
        <f t="shared" si="4"/>
        <v>3.2226877215602023E-4</v>
      </c>
      <c r="F11" s="3"/>
      <c r="G11" s="3"/>
      <c r="I11" t="s">
        <v>14</v>
      </c>
      <c r="J11" s="4" t="e">
        <f t="shared" ca="1" si="0"/>
        <v>#NAME?</v>
      </c>
      <c r="K11" s="4" t="e">
        <f t="shared" ca="1" si="1"/>
        <v>#NAME?</v>
      </c>
      <c r="L11" s="4">
        <f t="shared" si="2"/>
        <v>77.824615384615399</v>
      </c>
    </row>
    <row r="12" spans="1:16" x14ac:dyDescent="0.25">
      <c r="A12">
        <f t="shared" si="3"/>
        <v>6</v>
      </c>
      <c r="B12" t="s">
        <v>15</v>
      </c>
      <c r="C12" s="2">
        <v>41061</v>
      </c>
      <c r="D12">
        <f>+'[5]IPC-Nivel general'!D12</f>
        <v>61.9</v>
      </c>
      <c r="E12" s="14">
        <f t="shared" si="4"/>
        <v>-2.8994845360824639E-3</v>
      </c>
      <c r="F12" s="3"/>
      <c r="G12" s="3"/>
      <c r="I12" t="s">
        <v>15</v>
      </c>
      <c r="J12" s="4" t="e">
        <f t="shared" ca="1" si="0"/>
        <v>#NAME?</v>
      </c>
      <c r="K12" s="4" t="e">
        <f t="shared" ca="1" si="1"/>
        <v>#NAME?</v>
      </c>
      <c r="L12" s="4">
        <f t="shared" si="2"/>
        <v>77.930769230769229</v>
      </c>
    </row>
    <row r="13" spans="1:16" x14ac:dyDescent="0.25">
      <c r="A13">
        <f t="shared" si="3"/>
        <v>7</v>
      </c>
      <c r="B13" t="s">
        <v>16</v>
      </c>
      <c r="C13" s="2">
        <v>41091</v>
      </c>
      <c r="D13">
        <f>+'[5]IPC-Nivel general'!D13</f>
        <v>61.89</v>
      </c>
      <c r="E13" s="14">
        <f t="shared" si="4"/>
        <v>-1.615508885298711E-4</v>
      </c>
      <c r="F13" s="3"/>
      <c r="G13" s="4">
        <f>+AVERAGE(D7:D13)</f>
        <v>61.94</v>
      </c>
      <c r="I13" t="s">
        <v>16</v>
      </c>
      <c r="J13" s="4" t="e">
        <f t="shared" ca="1" si="0"/>
        <v>#NAME?</v>
      </c>
      <c r="K13" s="4" t="e">
        <f t="shared" ca="1" si="1"/>
        <v>#NAME?</v>
      </c>
      <c r="L13" s="4">
        <f t="shared" si="2"/>
        <v>78.27769230769232</v>
      </c>
    </row>
    <row r="14" spans="1:16" x14ac:dyDescent="0.25">
      <c r="A14">
        <f t="shared" si="3"/>
        <v>8</v>
      </c>
      <c r="B14" t="s">
        <v>17</v>
      </c>
      <c r="C14" s="2">
        <v>41122</v>
      </c>
      <c r="D14">
        <f>+'[5]IPC-Nivel general'!D14</f>
        <v>62.03</v>
      </c>
      <c r="E14" s="14">
        <f t="shared" si="4"/>
        <v>2.2620778801099028E-3</v>
      </c>
      <c r="F14" s="3"/>
      <c r="G14" s="4">
        <f t="shared" ref="G14:G77" si="5">+AVERAGE(D8:D14)</f>
        <v>61.988571428571426</v>
      </c>
      <c r="I14" t="s">
        <v>17</v>
      </c>
      <c r="J14" s="4" t="e">
        <f t="shared" ca="1" si="0"/>
        <v>#NAME?</v>
      </c>
      <c r="K14" s="4" t="e">
        <f t="shared" ca="1" si="1"/>
        <v>#NAME?</v>
      </c>
      <c r="L14" s="4">
        <f t="shared" si="2"/>
        <v>78.534615384615392</v>
      </c>
    </row>
    <row r="15" spans="1:16" x14ac:dyDescent="0.25">
      <c r="A15">
        <f t="shared" si="3"/>
        <v>9</v>
      </c>
      <c r="B15" t="s">
        <v>18</v>
      </c>
      <c r="C15" s="2">
        <v>41153</v>
      </c>
      <c r="D15">
        <f>+'[5]IPC-Nivel general'!D15</f>
        <v>62.5</v>
      </c>
      <c r="E15" s="14">
        <f t="shared" si="4"/>
        <v>7.5769788811865801E-3</v>
      </c>
      <c r="F15" s="3"/>
      <c r="G15" s="4">
        <f t="shared" si="5"/>
        <v>62.07</v>
      </c>
      <c r="I15" t="s">
        <v>18</v>
      </c>
      <c r="J15" s="4" t="e">
        <f t="shared" ca="1" si="0"/>
        <v>#NAME?</v>
      </c>
      <c r="K15" s="4" t="e">
        <f t="shared" ca="1" si="1"/>
        <v>#NAME?</v>
      </c>
      <c r="L15" s="4">
        <f t="shared" si="2"/>
        <v>78.926923076923075</v>
      </c>
    </row>
    <row r="16" spans="1:16" x14ac:dyDescent="0.25">
      <c r="A16">
        <f t="shared" si="3"/>
        <v>10</v>
      </c>
      <c r="B16" t="s">
        <v>19</v>
      </c>
      <c r="C16" s="2">
        <v>41183</v>
      </c>
      <c r="D16">
        <f>+'[5]IPC-Nivel general'!D16</f>
        <v>62.85</v>
      </c>
      <c r="E16" s="14">
        <f t="shared" si="4"/>
        <v>5.6000000000000494E-3</v>
      </c>
      <c r="F16" s="3"/>
      <c r="G16" s="4">
        <f t="shared" si="5"/>
        <v>62.187142857142867</v>
      </c>
      <c r="I16" t="s">
        <v>19</v>
      </c>
      <c r="J16" s="4" t="e">
        <f t="shared" ca="1" si="0"/>
        <v>#NAME?</v>
      </c>
      <c r="K16" s="4" t="e">
        <f t="shared" ca="1" si="1"/>
        <v>#NAME?</v>
      </c>
      <c r="L16" s="4">
        <f t="shared" si="2"/>
        <v>79.428461538461534</v>
      </c>
    </row>
    <row r="17" spans="1:16" x14ac:dyDescent="0.25">
      <c r="A17">
        <f t="shared" si="3"/>
        <v>11</v>
      </c>
      <c r="B17" t="s">
        <v>20</v>
      </c>
      <c r="C17" s="2">
        <v>41214</v>
      </c>
      <c r="D17">
        <f>+'[5]IPC-Nivel general'!D17</f>
        <v>62.57</v>
      </c>
      <c r="E17" s="14">
        <f t="shared" si="4"/>
        <v>-4.4550517104217091E-3</v>
      </c>
      <c r="F17" s="3"/>
      <c r="G17" s="4">
        <f t="shared" si="5"/>
        <v>62.26</v>
      </c>
      <c r="I17" t="s">
        <v>20</v>
      </c>
      <c r="J17" s="4" t="e">
        <f t="shared" ca="1" si="0"/>
        <v>#NAME?</v>
      </c>
      <c r="K17" s="4" t="e">
        <f t="shared" ca="1" si="1"/>
        <v>#NAME?</v>
      </c>
      <c r="L17" s="4">
        <f t="shared" si="2"/>
        <v>79.613846153846154</v>
      </c>
    </row>
    <row r="18" spans="1:16" x14ac:dyDescent="0.25">
      <c r="A18">
        <f t="shared" si="3"/>
        <v>12</v>
      </c>
      <c r="B18" t="s">
        <v>21</v>
      </c>
      <c r="C18" s="2">
        <v>41244</v>
      </c>
      <c r="D18">
        <f>+'[5]IPC-Nivel general'!D18</f>
        <v>62.55</v>
      </c>
      <c r="E18" s="14">
        <f t="shared" si="4"/>
        <v>-3.1964200095901951E-4</v>
      </c>
      <c r="F18" s="3"/>
      <c r="G18" s="4">
        <f t="shared" si="5"/>
        <v>62.32714285714286</v>
      </c>
      <c r="I18" t="s">
        <v>21</v>
      </c>
      <c r="J18" s="4" t="e">
        <f t="shared" ca="1" si="0"/>
        <v>#NAME?</v>
      </c>
      <c r="K18" s="4" t="e">
        <f t="shared" ca="1" si="1"/>
        <v>#NAME?</v>
      </c>
      <c r="L18" s="4">
        <f t="shared" si="2"/>
        <v>79.650769230769228</v>
      </c>
    </row>
    <row r="19" spans="1:16" x14ac:dyDescent="0.25">
      <c r="A19">
        <f t="shared" si="3"/>
        <v>13</v>
      </c>
      <c r="B19" t="s">
        <v>11</v>
      </c>
      <c r="C19" s="2">
        <v>41275</v>
      </c>
      <c r="D19">
        <f>+'[5]IPC-Nivel general'!D19</f>
        <v>62.67</v>
      </c>
      <c r="E19" s="14">
        <f t="shared" si="4"/>
        <v>1.9184652278179115E-3</v>
      </c>
      <c r="F19" s="3">
        <f t="shared" ref="F19:F82" si="6">+D19/D7-1</f>
        <v>1.5885881017993153E-2</v>
      </c>
      <c r="G19" s="4">
        <f t="shared" si="5"/>
        <v>62.437142857142867</v>
      </c>
    </row>
    <row r="20" spans="1:16" x14ac:dyDescent="0.25">
      <c r="A20">
        <f t="shared" si="3"/>
        <v>14</v>
      </c>
      <c r="B20" t="s">
        <v>22</v>
      </c>
      <c r="C20" s="2">
        <v>41306</v>
      </c>
      <c r="D20">
        <f>+'[5]IPC-Nivel general'!D20</f>
        <v>62.74</v>
      </c>
      <c r="E20" s="14">
        <f t="shared" si="4"/>
        <v>1.1169618637305589E-3</v>
      </c>
      <c r="F20" s="3">
        <f t="shared" si="6"/>
        <v>1.3079283061521174E-2</v>
      </c>
      <c r="G20" s="4">
        <f t="shared" si="5"/>
        <v>62.558571428571433</v>
      </c>
    </row>
    <row r="21" spans="1:16" x14ac:dyDescent="0.25">
      <c r="A21">
        <f t="shared" si="3"/>
        <v>15</v>
      </c>
      <c r="B21" t="s">
        <v>12</v>
      </c>
      <c r="C21" s="2">
        <v>41334</v>
      </c>
      <c r="D21">
        <f>+'[5]IPC-Nivel general'!D21</f>
        <v>62.98</v>
      </c>
      <c r="E21" s="14">
        <f t="shared" si="4"/>
        <v>3.8253108065029462E-3</v>
      </c>
      <c r="F21" s="3">
        <f t="shared" si="6"/>
        <v>1.5315170078993967E-2</v>
      </c>
      <c r="G21" s="4">
        <f t="shared" si="5"/>
        <v>62.694285714285719</v>
      </c>
      <c r="I21" s="12" t="s">
        <v>25</v>
      </c>
    </row>
    <row r="22" spans="1:16" x14ac:dyDescent="0.25">
      <c r="A22">
        <f t="shared" si="3"/>
        <v>16</v>
      </c>
      <c r="B22" t="s">
        <v>13</v>
      </c>
      <c r="C22" s="2">
        <v>41365</v>
      </c>
      <c r="D22">
        <f>+'[5]IPC-Nivel general'!D22</f>
        <v>62.68</v>
      </c>
      <c r="E22" s="14">
        <f t="shared" si="4"/>
        <v>-4.7634169577642771E-3</v>
      </c>
      <c r="F22" s="3">
        <f t="shared" si="6"/>
        <v>9.990331936835295E-3</v>
      </c>
      <c r="G22" s="4">
        <f t="shared" si="5"/>
        <v>62.720000000000006</v>
      </c>
    </row>
    <row r="23" spans="1:16" x14ac:dyDescent="0.25">
      <c r="A23">
        <f t="shared" si="3"/>
        <v>17</v>
      </c>
      <c r="B23" t="s">
        <v>14</v>
      </c>
      <c r="C23" s="2">
        <v>41395</v>
      </c>
      <c r="D23">
        <f>+'[5]IPC-Nivel general'!D23</f>
        <v>62.67</v>
      </c>
      <c r="E23" s="14">
        <f t="shared" si="4"/>
        <v>-1.5954052329292256E-4</v>
      </c>
      <c r="F23" s="3">
        <f t="shared" si="6"/>
        <v>9.5038659793815761E-3</v>
      </c>
      <c r="G23" s="4">
        <f t="shared" si="5"/>
        <v>62.694285714285726</v>
      </c>
      <c r="I23" s="5" t="s">
        <v>8</v>
      </c>
      <c r="J23" s="5" t="s">
        <v>9</v>
      </c>
      <c r="K23" s="5" t="s">
        <v>10</v>
      </c>
      <c r="L23" s="5" t="s">
        <v>1</v>
      </c>
    </row>
    <row r="24" spans="1:16" x14ac:dyDescent="0.25">
      <c r="A24">
        <f t="shared" si="3"/>
        <v>18</v>
      </c>
      <c r="B24" t="s">
        <v>15</v>
      </c>
      <c r="C24" s="2">
        <v>41426</v>
      </c>
      <c r="D24">
        <f>+'[5]IPC-Nivel general'!D24</f>
        <v>63.07</v>
      </c>
      <c r="E24" s="14">
        <f t="shared" si="4"/>
        <v>6.3826392213179872E-3</v>
      </c>
      <c r="F24" s="3">
        <f t="shared" si="6"/>
        <v>1.8901453957996805E-2</v>
      </c>
      <c r="G24" s="4">
        <f t="shared" si="5"/>
        <v>62.765714285714289</v>
      </c>
      <c r="I24" t="s">
        <v>11</v>
      </c>
      <c r="J24" s="4" t="e">
        <f ca="1">+_xlfn.MAXIFS($G$19:$G$250,$B$19:$B$250,I24)</f>
        <v>#NAME?</v>
      </c>
      <c r="K24" s="4" t="e">
        <f t="shared" ref="K24:K35" ca="1" si="7">+_xlfn.MINIFS($G$19:$G$250,$B$19:$B$250,I24)</f>
        <v>#NAME?</v>
      </c>
      <c r="L24" s="4">
        <f t="shared" ref="L24:L35" si="8">+AVERAGEIF($B$19:$B$250,I24,$G$19:$G$250)</f>
        <v>79.221428571428561</v>
      </c>
    </row>
    <row r="25" spans="1:16" x14ac:dyDescent="0.25">
      <c r="A25">
        <f t="shared" si="3"/>
        <v>19</v>
      </c>
      <c r="B25" t="s">
        <v>16</v>
      </c>
      <c r="C25" s="2">
        <v>41456</v>
      </c>
      <c r="D25">
        <f>+'[5]IPC-Nivel general'!D25</f>
        <v>63.24</v>
      </c>
      <c r="E25" s="14">
        <f t="shared" si="4"/>
        <v>2.6954177897573484E-3</v>
      </c>
      <c r="F25" s="3">
        <f t="shared" si="6"/>
        <v>2.1812893843916603E-2</v>
      </c>
      <c r="G25" s="4">
        <f t="shared" si="5"/>
        <v>62.864285714285714</v>
      </c>
      <c r="I25" t="s">
        <v>22</v>
      </c>
      <c r="J25" s="4" t="e">
        <f t="shared" ref="J25:J35" ca="1" si="9">+_xlfn.MAXIFS($G$19:$G$250,$B$19:$B$250,I25)</f>
        <v>#NAME?</v>
      </c>
      <c r="K25" s="4" t="e">
        <f t="shared" ca="1" si="7"/>
        <v>#NAME?</v>
      </c>
      <c r="L25" s="4">
        <f t="shared" si="8"/>
        <v>79.514615384615382</v>
      </c>
      <c r="O25" s="6" t="s">
        <v>6</v>
      </c>
      <c r="P25" s="7">
        <f>+AVERAGE(G14:G167)</f>
        <v>78.836638655462195</v>
      </c>
    </row>
    <row r="26" spans="1:16" x14ac:dyDescent="0.25">
      <c r="A26">
        <f t="shared" si="3"/>
        <v>20</v>
      </c>
      <c r="B26" t="s">
        <v>17</v>
      </c>
      <c r="C26" s="2">
        <v>41487</v>
      </c>
      <c r="D26">
        <f>+'[5]IPC-Nivel general'!D26</f>
        <v>63.39</v>
      </c>
      <c r="E26" s="14">
        <f t="shared" si="4"/>
        <v>2.3719165085389626E-3</v>
      </c>
      <c r="F26" s="3">
        <f t="shared" si="6"/>
        <v>2.1924875060454596E-2</v>
      </c>
      <c r="G26" s="4">
        <f t="shared" si="5"/>
        <v>62.967142857142854</v>
      </c>
      <c r="I26" t="s">
        <v>12</v>
      </c>
      <c r="J26" s="4" t="e">
        <f t="shared" ca="1" si="9"/>
        <v>#NAME?</v>
      </c>
      <c r="K26" s="4" t="e">
        <f t="shared" ca="1" si="7"/>
        <v>#NAME?</v>
      </c>
      <c r="L26" s="4">
        <f t="shared" si="8"/>
        <v>79.842087912087905</v>
      </c>
      <c r="O26" s="8" t="s">
        <v>7</v>
      </c>
      <c r="P26" s="9">
        <f>+MEDIAN(G14:G167)</f>
        <v>75.555714285714288</v>
      </c>
    </row>
    <row r="27" spans="1:16" x14ac:dyDescent="0.25">
      <c r="A27">
        <f t="shared" si="3"/>
        <v>21</v>
      </c>
      <c r="B27" t="s">
        <v>18</v>
      </c>
      <c r="C27" s="2">
        <v>41518</v>
      </c>
      <c r="D27">
        <f>+'[5]IPC-Nivel general'!D27</f>
        <v>63.73</v>
      </c>
      <c r="E27" s="14">
        <f t="shared" si="4"/>
        <v>5.3636220224009268E-3</v>
      </c>
      <c r="F27" s="3">
        <f t="shared" si="6"/>
        <v>1.967999999999992E-2</v>
      </c>
      <c r="G27" s="4">
        <f t="shared" si="5"/>
        <v>63.10857142857143</v>
      </c>
      <c r="I27" t="s">
        <v>13</v>
      </c>
      <c r="J27" s="4" t="e">
        <f t="shared" ca="1" si="9"/>
        <v>#NAME?</v>
      </c>
      <c r="K27" s="4" t="e">
        <f t="shared" ca="1" si="7"/>
        <v>#NAME?</v>
      </c>
      <c r="L27" s="4">
        <f t="shared" si="8"/>
        <v>80.156483516483519</v>
      </c>
      <c r="O27" s="8" t="s">
        <v>4</v>
      </c>
      <c r="P27" s="9">
        <f>+STDEV(G14:G167)</f>
        <v>12.962482404740017</v>
      </c>
    </row>
    <row r="28" spans="1:16" x14ac:dyDescent="0.25">
      <c r="A28">
        <f t="shared" si="3"/>
        <v>22</v>
      </c>
      <c r="B28" t="s">
        <v>19</v>
      </c>
      <c r="C28" s="2">
        <v>41548</v>
      </c>
      <c r="D28">
        <f>+'[5]IPC-Nivel general'!D28</f>
        <v>63.82</v>
      </c>
      <c r="E28" s="14">
        <f t="shared" si="4"/>
        <v>1.4122077514515663E-3</v>
      </c>
      <c r="F28" s="3">
        <f t="shared" si="6"/>
        <v>1.5433571996817719E-2</v>
      </c>
      <c r="G28" s="4">
        <f t="shared" si="5"/>
        <v>63.228571428571435</v>
      </c>
      <c r="I28" t="s">
        <v>14</v>
      </c>
      <c r="J28" s="4" t="e">
        <f t="shared" ca="1" si="9"/>
        <v>#NAME?</v>
      </c>
      <c r="K28" s="4" t="e">
        <f t="shared" ca="1" si="7"/>
        <v>#NAME?</v>
      </c>
      <c r="L28" s="4">
        <f t="shared" si="8"/>
        <v>78.218452380952385</v>
      </c>
      <c r="O28" s="10" t="s">
        <v>5</v>
      </c>
      <c r="P28" s="11">
        <f>+MAX(G14:G167)-MIN(G14:G167)</f>
        <v>44.657142857142851</v>
      </c>
    </row>
    <row r="29" spans="1:16" x14ac:dyDescent="0.25">
      <c r="A29">
        <f t="shared" si="3"/>
        <v>23</v>
      </c>
      <c r="B29" t="s">
        <v>20</v>
      </c>
      <c r="C29" s="2">
        <v>41579</v>
      </c>
      <c r="D29">
        <f>+'[5]IPC-Nivel general'!D29</f>
        <v>64.06</v>
      </c>
      <c r="E29" s="14">
        <f t="shared" si="4"/>
        <v>3.760576621748779E-3</v>
      </c>
      <c r="F29" s="3">
        <f t="shared" si="6"/>
        <v>2.3813329071439959E-2</v>
      </c>
      <c r="G29" s="4">
        <f t="shared" si="5"/>
        <v>63.425714285714285</v>
      </c>
      <c r="I29" t="s">
        <v>15</v>
      </c>
      <c r="J29" s="4" t="e">
        <f t="shared" ca="1" si="9"/>
        <v>#NAME?</v>
      </c>
      <c r="K29" s="4" t="e">
        <f t="shared" ca="1" si="7"/>
        <v>#NAME?</v>
      </c>
      <c r="L29" s="4">
        <f t="shared" si="8"/>
        <v>78.480952380952374</v>
      </c>
    </row>
    <row r="30" spans="1:16" x14ac:dyDescent="0.25">
      <c r="A30">
        <f t="shared" si="3"/>
        <v>24</v>
      </c>
      <c r="B30" t="s">
        <v>21</v>
      </c>
      <c r="C30" s="2">
        <v>41609</v>
      </c>
      <c r="D30">
        <f>+'[5]IPC-Nivel general'!D30</f>
        <v>64.44</v>
      </c>
      <c r="E30" s="14">
        <f t="shared" si="4"/>
        <v>5.9319388073679757E-3</v>
      </c>
      <c r="F30" s="3">
        <f t="shared" si="6"/>
        <v>3.0215827338129442E-2</v>
      </c>
      <c r="G30" s="4">
        <f t="shared" si="5"/>
        <v>63.678571428571431</v>
      </c>
      <c r="I30" t="s">
        <v>16</v>
      </c>
      <c r="J30" s="4" t="e">
        <f t="shared" ca="1" si="9"/>
        <v>#NAME?</v>
      </c>
      <c r="K30" s="4" t="e">
        <f t="shared" ca="1" si="7"/>
        <v>#NAME?</v>
      </c>
      <c r="L30" s="4">
        <f t="shared" si="8"/>
        <v>78.789047619047622</v>
      </c>
    </row>
    <row r="31" spans="1:16" x14ac:dyDescent="0.25">
      <c r="A31">
        <f t="shared" si="3"/>
        <v>25</v>
      </c>
      <c r="B31" t="s">
        <v>11</v>
      </c>
      <c r="C31" s="2">
        <v>41640</v>
      </c>
      <c r="D31">
        <f>+'[5]IPC-Nivel general'!D31</f>
        <v>64.56</v>
      </c>
      <c r="E31" s="14">
        <f t="shared" si="4"/>
        <v>1.8621973929238145E-3</v>
      </c>
      <c r="F31" s="3">
        <f t="shared" si="6"/>
        <v>3.0157970320727534E-2</v>
      </c>
      <c r="G31" s="4">
        <f t="shared" si="5"/>
        <v>63.89142857142857</v>
      </c>
      <c r="I31" t="s">
        <v>17</v>
      </c>
      <c r="J31" s="4" t="e">
        <f t="shared" ca="1" si="9"/>
        <v>#NAME?</v>
      </c>
      <c r="K31" s="4" t="e">
        <f t="shared" ca="1" si="7"/>
        <v>#NAME?</v>
      </c>
      <c r="L31" s="4">
        <f t="shared" si="8"/>
        <v>79.076309523809513</v>
      </c>
    </row>
    <row r="32" spans="1:16" x14ac:dyDescent="0.25">
      <c r="A32">
        <f t="shared" si="3"/>
        <v>26</v>
      </c>
      <c r="B32" t="s">
        <v>22</v>
      </c>
      <c r="C32" s="2">
        <v>41671</v>
      </c>
      <c r="D32">
        <f>+'[5]IPC-Nivel general'!D32</f>
        <v>64.87</v>
      </c>
      <c r="E32" s="14">
        <f t="shared" si="4"/>
        <v>4.801734820322201E-3</v>
      </c>
      <c r="F32" s="3">
        <f t="shared" si="6"/>
        <v>3.3949633407714508E-2</v>
      </c>
      <c r="G32" s="4">
        <f t="shared" si="5"/>
        <v>64.124285714285719</v>
      </c>
      <c r="I32" t="s">
        <v>18</v>
      </c>
      <c r="J32" s="4" t="e">
        <f t="shared" ca="1" si="9"/>
        <v>#NAME?</v>
      </c>
      <c r="K32" s="4" t="e">
        <f t="shared" ca="1" si="7"/>
        <v>#NAME?</v>
      </c>
      <c r="L32" s="4">
        <f t="shared" si="8"/>
        <v>79.390833333333333</v>
      </c>
    </row>
    <row r="33" spans="1:12" x14ac:dyDescent="0.25">
      <c r="A33">
        <f t="shared" si="3"/>
        <v>27</v>
      </c>
      <c r="B33" t="s">
        <v>12</v>
      </c>
      <c r="C33" s="2">
        <v>41699</v>
      </c>
      <c r="D33">
        <f>+'[5]IPC-Nivel general'!D33</f>
        <v>65.41</v>
      </c>
      <c r="E33" s="14">
        <f t="shared" si="4"/>
        <v>8.3243409896716081E-3</v>
      </c>
      <c r="F33" s="3">
        <f t="shared" si="6"/>
        <v>3.8583677357891366E-2</v>
      </c>
      <c r="G33" s="4">
        <f t="shared" si="5"/>
        <v>64.412857142857135</v>
      </c>
      <c r="I33" t="s">
        <v>19</v>
      </c>
      <c r="J33" s="4" t="e">
        <f t="shared" ca="1" si="9"/>
        <v>#NAME?</v>
      </c>
      <c r="K33" s="4" t="e">
        <f t="shared" ca="1" si="7"/>
        <v>#NAME?</v>
      </c>
      <c r="L33" s="4">
        <f t="shared" si="8"/>
        <v>79.708333333333329</v>
      </c>
    </row>
    <row r="34" spans="1:12" x14ac:dyDescent="0.25">
      <c r="A34">
        <f t="shared" si="3"/>
        <v>28</v>
      </c>
      <c r="B34" t="s">
        <v>13</v>
      </c>
      <c r="C34" s="2">
        <v>41730</v>
      </c>
      <c r="D34">
        <f>+'[5]IPC-Nivel general'!D34</f>
        <v>65.819999999999993</v>
      </c>
      <c r="E34" s="14">
        <f t="shared" si="4"/>
        <v>6.268154716404073E-3</v>
      </c>
      <c r="F34" s="3">
        <f t="shared" si="6"/>
        <v>5.0095724313975687E-2</v>
      </c>
      <c r="G34" s="4">
        <f t="shared" si="5"/>
        <v>64.71142857142857</v>
      </c>
      <c r="I34" t="s">
        <v>20</v>
      </c>
      <c r="J34" s="4" t="e">
        <f t="shared" ca="1" si="9"/>
        <v>#NAME?</v>
      </c>
      <c r="K34" s="4" t="e">
        <f t="shared" ca="1" si="7"/>
        <v>#NAME?</v>
      </c>
      <c r="L34" s="4">
        <f t="shared" si="8"/>
        <v>80.013809523809513</v>
      </c>
    </row>
    <row r="35" spans="1:12" x14ac:dyDescent="0.25">
      <c r="A35">
        <f t="shared" si="3"/>
        <v>29</v>
      </c>
      <c r="B35" t="s">
        <v>14</v>
      </c>
      <c r="C35" s="2">
        <v>41760</v>
      </c>
      <c r="D35">
        <f>+'[5]IPC-Nivel general'!D35</f>
        <v>66.040000000000006</v>
      </c>
      <c r="E35" s="14">
        <f t="shared" si="4"/>
        <v>3.3424491036160298E-3</v>
      </c>
      <c r="F35" s="3">
        <f t="shared" si="6"/>
        <v>5.3773735439604398E-2</v>
      </c>
      <c r="G35" s="4">
        <f t="shared" si="5"/>
        <v>65.028571428571439</v>
      </c>
      <c r="I35" t="s">
        <v>21</v>
      </c>
      <c r="J35" s="4" t="e">
        <f t="shared" ca="1" si="9"/>
        <v>#NAME?</v>
      </c>
      <c r="K35" s="4" t="e">
        <f t="shared" ca="1" si="7"/>
        <v>#NAME?</v>
      </c>
      <c r="L35" s="4">
        <f t="shared" si="8"/>
        <v>80.290833333333339</v>
      </c>
    </row>
    <row r="36" spans="1:12" x14ac:dyDescent="0.25">
      <c r="A36">
        <f t="shared" si="3"/>
        <v>30</v>
      </c>
      <c r="B36" t="s">
        <v>15</v>
      </c>
      <c r="C36" s="2">
        <v>41791</v>
      </c>
      <c r="D36">
        <f>+'[5]IPC-Nivel general'!D36</f>
        <v>66.08</v>
      </c>
      <c r="E36" s="14">
        <f t="shared" si="4"/>
        <v>6.0569351907924229E-4</v>
      </c>
      <c r="F36" s="3">
        <f t="shared" si="6"/>
        <v>4.7724750277469363E-2</v>
      </c>
      <c r="G36" s="4">
        <f t="shared" si="5"/>
        <v>65.317142857142855</v>
      </c>
    </row>
    <row r="37" spans="1:12" x14ac:dyDescent="0.25">
      <c r="A37">
        <f t="shared" si="3"/>
        <v>31</v>
      </c>
      <c r="B37" t="s">
        <v>16</v>
      </c>
      <c r="C37" s="2">
        <v>41821</v>
      </c>
      <c r="D37">
        <f>+'[5]IPC-Nivel general'!D37</f>
        <v>66.23</v>
      </c>
      <c r="E37" s="14">
        <f t="shared" si="4"/>
        <v>2.2699757869251158E-3</v>
      </c>
      <c r="F37" s="3">
        <f t="shared" si="6"/>
        <v>4.7280202403542138E-2</v>
      </c>
      <c r="G37" s="4">
        <f t="shared" si="5"/>
        <v>65.572857142857146</v>
      </c>
    </row>
    <row r="38" spans="1:12" x14ac:dyDescent="0.25">
      <c r="A38">
        <f t="shared" si="3"/>
        <v>32</v>
      </c>
      <c r="B38" t="s">
        <v>17</v>
      </c>
      <c r="C38" s="2">
        <v>41852</v>
      </c>
      <c r="D38">
        <f>+'[5]IPC-Nivel general'!D38</f>
        <v>66.44</v>
      </c>
      <c r="E38" s="14">
        <f t="shared" si="4"/>
        <v>3.1707685338968616E-3</v>
      </c>
      <c r="F38" s="3">
        <f t="shared" si="6"/>
        <v>4.8114844612714869E-2</v>
      </c>
      <c r="G38" s="4">
        <f t="shared" si="5"/>
        <v>65.841428571428565</v>
      </c>
    </row>
    <row r="39" spans="1:12" x14ac:dyDescent="0.25">
      <c r="A39">
        <f t="shared" si="3"/>
        <v>33</v>
      </c>
      <c r="B39" t="s">
        <v>18</v>
      </c>
      <c r="C39" s="2">
        <v>41883</v>
      </c>
      <c r="D39">
        <f>+'[5]IPC-Nivel general'!D39</f>
        <v>67</v>
      </c>
      <c r="E39" s="14">
        <f t="shared" si="4"/>
        <v>8.4286574352800958E-3</v>
      </c>
      <c r="F39" s="3">
        <f t="shared" si="6"/>
        <v>5.1310214969402246E-2</v>
      </c>
      <c r="G39" s="4">
        <f t="shared" si="5"/>
        <v>66.145714285714277</v>
      </c>
    </row>
    <row r="40" spans="1:12" x14ac:dyDescent="0.25">
      <c r="A40">
        <f t="shared" si="3"/>
        <v>34</v>
      </c>
      <c r="B40" t="s">
        <v>19</v>
      </c>
      <c r="C40" s="2">
        <v>41913</v>
      </c>
      <c r="D40">
        <f>+'[5]IPC-Nivel general'!D40</f>
        <v>67.7</v>
      </c>
      <c r="E40" s="14">
        <f t="shared" si="4"/>
        <v>1.0447761194029903E-2</v>
      </c>
      <c r="F40" s="3">
        <f t="shared" si="6"/>
        <v>6.0795988718270078E-2</v>
      </c>
      <c r="G40" s="4">
        <f t="shared" si="5"/>
        <v>66.472857142857137</v>
      </c>
    </row>
    <row r="41" spans="1:12" x14ac:dyDescent="0.25">
      <c r="A41">
        <f t="shared" si="3"/>
        <v>35</v>
      </c>
      <c r="B41" t="s">
        <v>20</v>
      </c>
      <c r="C41" s="2">
        <v>41944</v>
      </c>
      <c r="D41">
        <f>+'[5]IPC-Nivel general'!D41</f>
        <v>67.709999999999994</v>
      </c>
      <c r="E41" s="14">
        <f t="shared" si="4"/>
        <v>1.4771048744455229E-4</v>
      </c>
      <c r="F41" s="3">
        <f t="shared" si="6"/>
        <v>5.6977833281298684E-2</v>
      </c>
      <c r="G41" s="4">
        <f t="shared" si="5"/>
        <v>66.742857142857147</v>
      </c>
    </row>
    <row r="42" spans="1:12" x14ac:dyDescent="0.25">
      <c r="A42">
        <f t="shared" si="3"/>
        <v>36</v>
      </c>
      <c r="B42" t="s">
        <v>21</v>
      </c>
      <c r="C42" s="2">
        <v>41974</v>
      </c>
      <c r="D42">
        <f>+'[5]IPC-Nivel general'!D42</f>
        <v>67.430000000000007</v>
      </c>
      <c r="E42" s="14">
        <f t="shared" si="4"/>
        <v>-4.1352828238072625E-3</v>
      </c>
      <c r="F42" s="3">
        <f t="shared" si="6"/>
        <v>4.6399751707014492E-2</v>
      </c>
      <c r="G42" s="4">
        <f t="shared" si="5"/>
        <v>66.941428571428574</v>
      </c>
    </row>
    <row r="43" spans="1:12" ht="15" customHeight="1" x14ac:dyDescent="0.25">
      <c r="A43">
        <f t="shared" si="3"/>
        <v>37</v>
      </c>
      <c r="B43" t="s">
        <v>11</v>
      </c>
      <c r="C43" s="2">
        <v>42005</v>
      </c>
      <c r="D43">
        <f>+'[5]IPC-Nivel general'!D43</f>
        <v>67.489999999999995</v>
      </c>
      <c r="E43" s="14">
        <f t="shared" si="4"/>
        <v>8.8981165653256866E-4</v>
      </c>
      <c r="F43" s="3">
        <f t="shared" si="6"/>
        <v>4.5384138785625749E-2</v>
      </c>
      <c r="G43" s="4">
        <f t="shared" si="5"/>
        <v>67.142857142857139</v>
      </c>
    </row>
    <row r="44" spans="1:12" x14ac:dyDescent="0.25">
      <c r="A44">
        <f t="shared" si="3"/>
        <v>38</v>
      </c>
      <c r="B44" t="s">
        <v>22</v>
      </c>
      <c r="C44" s="2">
        <v>42036</v>
      </c>
      <c r="D44">
        <f>+'[5]IPC-Nivel general'!D44</f>
        <v>67.72</v>
      </c>
      <c r="E44" s="14">
        <f t="shared" si="4"/>
        <v>3.4079122833012843E-3</v>
      </c>
      <c r="F44" s="3">
        <f t="shared" si="6"/>
        <v>4.3934021889933561E-2</v>
      </c>
      <c r="G44" s="4">
        <f t="shared" si="5"/>
        <v>67.355714285714285</v>
      </c>
    </row>
    <row r="45" spans="1:12" x14ac:dyDescent="0.25">
      <c r="A45">
        <f t="shared" si="3"/>
        <v>39</v>
      </c>
      <c r="B45" t="s">
        <v>12</v>
      </c>
      <c r="C45" s="2">
        <v>42064</v>
      </c>
      <c r="D45">
        <f>+'[5]IPC-Nivel general'!D45</f>
        <v>68.150000000000006</v>
      </c>
      <c r="E45" s="14">
        <f t="shared" si="4"/>
        <v>6.3496751329001899E-3</v>
      </c>
      <c r="F45" s="3">
        <f t="shared" si="6"/>
        <v>4.1889619324262384E-2</v>
      </c>
      <c r="G45" s="4">
        <f t="shared" si="5"/>
        <v>67.599999999999994</v>
      </c>
    </row>
    <row r="46" spans="1:12" x14ac:dyDescent="0.25">
      <c r="A46">
        <f t="shared" si="3"/>
        <v>40</v>
      </c>
      <c r="B46" t="s">
        <v>13</v>
      </c>
      <c r="C46" s="2">
        <v>42095</v>
      </c>
      <c r="D46">
        <f>+'[5]IPC-Nivel general'!D46</f>
        <v>68.540000000000006</v>
      </c>
      <c r="E46" s="14">
        <f t="shared" si="4"/>
        <v>5.7226705796038502E-3</v>
      </c>
      <c r="F46" s="3">
        <f t="shared" si="6"/>
        <v>4.1324825281069844E-2</v>
      </c>
      <c r="G46" s="4">
        <f t="shared" si="5"/>
        <v>67.819999999999993</v>
      </c>
    </row>
    <row r="47" spans="1:12" x14ac:dyDescent="0.25">
      <c r="A47">
        <f t="shared" si="3"/>
        <v>41</v>
      </c>
      <c r="B47" t="s">
        <v>14</v>
      </c>
      <c r="C47" s="2">
        <v>42125</v>
      </c>
      <c r="D47">
        <f>+'[5]IPC-Nivel general'!D47</f>
        <v>68.66</v>
      </c>
      <c r="E47" s="14">
        <f t="shared" si="4"/>
        <v>1.7508024511232456E-3</v>
      </c>
      <c r="F47" s="3">
        <f t="shared" si="6"/>
        <v>3.9672925499697032E-2</v>
      </c>
      <c r="G47" s="4">
        <f t="shared" si="5"/>
        <v>67.95714285714287</v>
      </c>
    </row>
    <row r="48" spans="1:12" x14ac:dyDescent="0.25">
      <c r="A48">
        <f t="shared" si="3"/>
        <v>42</v>
      </c>
      <c r="B48" t="s">
        <v>15</v>
      </c>
      <c r="C48" s="2">
        <v>42156</v>
      </c>
      <c r="D48">
        <f>+'[5]IPC-Nivel general'!D48</f>
        <v>69</v>
      </c>
      <c r="E48" s="14">
        <f t="shared" si="4"/>
        <v>4.9519370812700636E-3</v>
      </c>
      <c r="F48" s="3">
        <f t="shared" si="6"/>
        <v>4.4188861985472228E-2</v>
      </c>
      <c r="G48" s="4">
        <f t="shared" si="5"/>
        <v>68.141428571428577</v>
      </c>
    </row>
    <row r="49" spans="1:7" x14ac:dyDescent="0.25">
      <c r="A49">
        <f t="shared" si="3"/>
        <v>43</v>
      </c>
      <c r="B49" t="s">
        <v>16</v>
      </c>
      <c r="C49" s="2">
        <v>42186</v>
      </c>
      <c r="D49">
        <f>+'[5]IPC-Nivel general'!D49</f>
        <v>69.290000000000006</v>
      </c>
      <c r="E49" s="14">
        <f t="shared" si="4"/>
        <v>4.202898550724754E-3</v>
      </c>
      <c r="F49" s="3">
        <f t="shared" si="6"/>
        <v>4.6202627208213887E-2</v>
      </c>
      <c r="G49" s="4">
        <f t="shared" si="5"/>
        <v>68.407142857142858</v>
      </c>
    </row>
    <row r="50" spans="1:7" x14ac:dyDescent="0.25">
      <c r="A50">
        <f t="shared" si="3"/>
        <v>44</v>
      </c>
      <c r="B50" t="s">
        <v>17</v>
      </c>
      <c r="C50" s="2">
        <v>42217</v>
      </c>
      <c r="D50">
        <f>+'[5]IPC-Nivel general'!D50</f>
        <v>69.760000000000005</v>
      </c>
      <c r="E50" s="14">
        <f t="shared" si="4"/>
        <v>6.7830855823352021E-3</v>
      </c>
      <c r="F50" s="3">
        <f t="shared" si="6"/>
        <v>4.996989765201687E-2</v>
      </c>
      <c r="G50" s="4">
        <f t="shared" si="5"/>
        <v>68.73142857142858</v>
      </c>
    </row>
    <row r="51" spans="1:7" x14ac:dyDescent="0.25">
      <c r="A51">
        <f t="shared" si="3"/>
        <v>45</v>
      </c>
      <c r="B51" t="s">
        <v>18</v>
      </c>
      <c r="C51" s="2">
        <v>42248</v>
      </c>
      <c r="D51">
        <f>+'[5]IPC-Nivel general'!D51</f>
        <v>70.11</v>
      </c>
      <c r="E51" s="14">
        <f t="shared" si="4"/>
        <v>5.0172018348622061E-3</v>
      </c>
      <c r="F51" s="3">
        <f t="shared" si="6"/>
        <v>4.6417910447761113E-2</v>
      </c>
      <c r="G51" s="4">
        <f t="shared" si="5"/>
        <v>69.072857142857146</v>
      </c>
    </row>
    <row r="52" spans="1:7" x14ac:dyDescent="0.25">
      <c r="A52">
        <f t="shared" si="3"/>
        <v>46</v>
      </c>
      <c r="B52" t="s">
        <v>19</v>
      </c>
      <c r="C52" s="2">
        <v>42278</v>
      </c>
      <c r="D52">
        <f>+'[5]IPC-Nivel general'!D52</f>
        <v>70.400000000000006</v>
      </c>
      <c r="E52" s="14">
        <f t="shared" si="4"/>
        <v>4.1363571530452781E-3</v>
      </c>
      <c r="F52" s="3">
        <f t="shared" si="6"/>
        <v>3.9881831610044438E-2</v>
      </c>
      <c r="G52" s="4">
        <f t="shared" si="5"/>
        <v>69.394285714285715</v>
      </c>
    </row>
    <row r="53" spans="1:7" x14ac:dyDescent="0.25">
      <c r="A53">
        <f t="shared" si="3"/>
        <v>47</v>
      </c>
      <c r="B53" t="s">
        <v>20</v>
      </c>
      <c r="C53" s="2">
        <v>42309</v>
      </c>
      <c r="D53">
        <f>+'[5]IPC-Nivel general'!D53</f>
        <v>70.38</v>
      </c>
      <c r="E53" s="14">
        <f t="shared" si="4"/>
        <v>-2.840909090910948E-4</v>
      </c>
      <c r="F53" s="3">
        <f t="shared" si="6"/>
        <v>3.9432875498449205E-2</v>
      </c>
      <c r="G53" s="4">
        <f t="shared" si="5"/>
        <v>69.657142857142858</v>
      </c>
    </row>
    <row r="54" spans="1:7" x14ac:dyDescent="0.25">
      <c r="A54">
        <f t="shared" si="3"/>
        <v>48</v>
      </c>
      <c r="B54" t="s">
        <v>21</v>
      </c>
      <c r="C54" s="2">
        <v>42339</v>
      </c>
      <c r="D54">
        <f>+'[5]IPC-Nivel general'!D54</f>
        <v>70.39</v>
      </c>
      <c r="E54" s="14">
        <f t="shared" si="4"/>
        <v>1.4208581983532476E-4</v>
      </c>
      <c r="F54" s="3">
        <f t="shared" si="6"/>
        <v>4.3897375055613086E-2</v>
      </c>
      <c r="G54" s="4">
        <f t="shared" si="5"/>
        <v>69.90428571428572</v>
      </c>
    </row>
    <row r="55" spans="1:7" x14ac:dyDescent="0.25">
      <c r="A55">
        <f t="shared" si="3"/>
        <v>49</v>
      </c>
      <c r="B55" t="s">
        <v>11</v>
      </c>
      <c r="C55" s="2">
        <v>42370</v>
      </c>
      <c r="D55">
        <f>+'[5]IPC-Nivel general'!D55</f>
        <v>70.72</v>
      </c>
      <c r="E55" s="14">
        <f t="shared" si="4"/>
        <v>4.6881659326609704E-3</v>
      </c>
      <c r="F55" s="3">
        <f t="shared" si="6"/>
        <v>4.785894206549135E-2</v>
      </c>
      <c r="G55" s="4">
        <f t="shared" si="5"/>
        <v>70.150000000000006</v>
      </c>
    </row>
    <row r="56" spans="1:7" x14ac:dyDescent="0.25">
      <c r="A56">
        <f t="shared" si="3"/>
        <v>50</v>
      </c>
      <c r="B56" t="s">
        <v>22</v>
      </c>
      <c r="C56" s="2">
        <v>42401</v>
      </c>
      <c r="D56">
        <f>+'[5]IPC-Nivel general'!D56</f>
        <v>70.91</v>
      </c>
      <c r="E56" s="14">
        <f t="shared" si="4"/>
        <v>2.6866515837102867E-3</v>
      </c>
      <c r="F56" s="3">
        <f t="shared" si="6"/>
        <v>4.7105729474306024E-2</v>
      </c>
      <c r="G56" s="4">
        <f t="shared" si="5"/>
        <v>70.381428571428572</v>
      </c>
    </row>
    <row r="57" spans="1:7" x14ac:dyDescent="0.25">
      <c r="A57">
        <f t="shared" si="3"/>
        <v>51</v>
      </c>
      <c r="B57" t="s">
        <v>12</v>
      </c>
      <c r="C57" s="2">
        <v>42430</v>
      </c>
      <c r="D57">
        <f>+'[5]IPC-Nivel general'!D57</f>
        <v>71.180000000000007</v>
      </c>
      <c r="E57" s="14">
        <f t="shared" si="4"/>
        <v>3.8076434917502233E-3</v>
      </c>
      <c r="F57" s="3">
        <f t="shared" si="6"/>
        <v>4.446074834922964E-2</v>
      </c>
      <c r="G57" s="4">
        <f t="shared" si="5"/>
        <v>70.584285714285713</v>
      </c>
    </row>
    <row r="58" spans="1:7" x14ac:dyDescent="0.25">
      <c r="A58">
        <f t="shared" si="3"/>
        <v>52</v>
      </c>
      <c r="B58" t="s">
        <v>13</v>
      </c>
      <c r="C58" s="2">
        <v>42461</v>
      </c>
      <c r="D58">
        <f>+'[5]IPC-Nivel general'!D58</f>
        <v>71.42</v>
      </c>
      <c r="E58" s="14">
        <f t="shared" si="4"/>
        <v>3.3717336330429948E-3</v>
      </c>
      <c r="F58" s="3">
        <f t="shared" si="6"/>
        <v>4.2019258826962336E-2</v>
      </c>
      <c r="G58" s="4">
        <f t="shared" si="5"/>
        <v>70.771428571428572</v>
      </c>
    </row>
    <row r="59" spans="1:7" x14ac:dyDescent="0.25">
      <c r="A59">
        <f t="shared" si="3"/>
        <v>53</v>
      </c>
      <c r="B59" t="s">
        <v>14</v>
      </c>
      <c r="C59" s="2">
        <v>42491</v>
      </c>
      <c r="D59">
        <f>+'[5]IPC-Nivel general'!D59</f>
        <v>71.58</v>
      </c>
      <c r="E59" s="14">
        <f t="shared" si="4"/>
        <v>2.2402688322598063E-3</v>
      </c>
      <c r="F59" s="3">
        <f t="shared" si="6"/>
        <v>4.2528400815613265E-2</v>
      </c>
      <c r="G59" s="4">
        <f t="shared" si="5"/>
        <v>70.94</v>
      </c>
    </row>
    <row r="60" spans="1:7" x14ac:dyDescent="0.25">
      <c r="A60">
        <f t="shared" si="3"/>
        <v>54</v>
      </c>
      <c r="B60" t="s">
        <v>15</v>
      </c>
      <c r="C60" s="2">
        <v>42522</v>
      </c>
      <c r="D60">
        <f>+'[5]IPC-Nivel general'!D60</f>
        <v>71.900000000000006</v>
      </c>
      <c r="E60" s="14">
        <f t="shared" si="4"/>
        <v>4.4705224923164977E-3</v>
      </c>
      <c r="F60" s="3">
        <f t="shared" si="6"/>
        <v>4.202898550724643E-2</v>
      </c>
      <c r="G60" s="4">
        <f t="shared" si="5"/>
        <v>71.157142857142858</v>
      </c>
    </row>
    <row r="61" spans="1:7" x14ac:dyDescent="0.25">
      <c r="A61">
        <f t="shared" si="3"/>
        <v>55</v>
      </c>
      <c r="B61" t="s">
        <v>16</v>
      </c>
      <c r="C61" s="2">
        <v>42552</v>
      </c>
      <c r="D61">
        <f>+'[5]IPC-Nivel general'!D61</f>
        <v>72.069999999999993</v>
      </c>
      <c r="E61" s="14">
        <f t="shared" si="4"/>
        <v>2.3643949930456376E-3</v>
      </c>
      <c r="F61" s="3">
        <f t="shared" si="6"/>
        <v>4.0121229614662912E-2</v>
      </c>
      <c r="G61" s="4">
        <f t="shared" si="5"/>
        <v>71.397142857142867</v>
      </c>
    </row>
    <row r="62" spans="1:7" x14ac:dyDescent="0.25">
      <c r="A62">
        <f t="shared" si="3"/>
        <v>56</v>
      </c>
      <c r="B62" t="s">
        <v>17</v>
      </c>
      <c r="C62" s="2">
        <v>42583</v>
      </c>
      <c r="D62">
        <f>+'[5]IPC-Nivel general'!D62</f>
        <v>72.11</v>
      </c>
      <c r="E62" s="14">
        <f t="shared" si="4"/>
        <v>5.5501595670892634E-4</v>
      </c>
      <c r="F62" s="3">
        <f t="shared" si="6"/>
        <v>3.368692660550443E-2</v>
      </c>
      <c r="G62" s="4">
        <f t="shared" si="5"/>
        <v>71.595714285714294</v>
      </c>
    </row>
    <row r="63" spans="1:7" x14ac:dyDescent="0.25">
      <c r="A63">
        <f t="shared" si="3"/>
        <v>57</v>
      </c>
      <c r="B63" t="s">
        <v>18</v>
      </c>
      <c r="C63" s="2">
        <v>42614</v>
      </c>
      <c r="D63">
        <f>+'[5]IPC-Nivel general'!D63</f>
        <v>72.28</v>
      </c>
      <c r="E63" s="14">
        <f t="shared" si="4"/>
        <v>2.3575093606988951E-3</v>
      </c>
      <c r="F63" s="3">
        <f t="shared" si="6"/>
        <v>3.0951362145200445E-2</v>
      </c>
      <c r="G63" s="4">
        <f t="shared" si="5"/>
        <v>71.791428571428582</v>
      </c>
    </row>
    <row r="64" spans="1:7" x14ac:dyDescent="0.25">
      <c r="A64">
        <f t="shared" si="3"/>
        <v>58</v>
      </c>
      <c r="B64" t="s">
        <v>19</v>
      </c>
      <c r="C64" s="2">
        <v>42644</v>
      </c>
      <c r="D64">
        <f>+'[5]IPC-Nivel general'!D64</f>
        <v>72.400000000000006</v>
      </c>
      <c r="E64" s="14">
        <f t="shared" si="4"/>
        <v>1.6602102933038765E-3</v>
      </c>
      <c r="F64" s="3">
        <f t="shared" si="6"/>
        <v>2.8409090909090828E-2</v>
      </c>
      <c r="G64" s="4">
        <f t="shared" si="5"/>
        <v>71.965714285714284</v>
      </c>
    </row>
    <row r="65" spans="1:15" x14ac:dyDescent="0.25">
      <c r="A65">
        <f t="shared" si="3"/>
        <v>59</v>
      </c>
      <c r="B65" t="s">
        <v>20</v>
      </c>
      <c r="C65" s="2">
        <v>42675</v>
      </c>
      <c r="D65">
        <f>+'[5]IPC-Nivel general'!D65</f>
        <v>72.44</v>
      </c>
      <c r="E65" s="14">
        <f t="shared" si="4"/>
        <v>5.5248618784520254E-4</v>
      </c>
      <c r="F65" s="3">
        <f t="shared" si="6"/>
        <v>2.9269678886047146E-2</v>
      </c>
      <c r="G65" s="4">
        <f t="shared" si="5"/>
        <v>72.111428571428576</v>
      </c>
    </row>
    <row r="66" spans="1:15" x14ac:dyDescent="0.25">
      <c r="A66">
        <f t="shared" si="3"/>
        <v>60</v>
      </c>
      <c r="B66" t="s">
        <v>21</v>
      </c>
      <c r="C66" s="2">
        <v>42705</v>
      </c>
      <c r="D66">
        <f>+'[5]IPC-Nivel general'!D66</f>
        <v>72.290000000000006</v>
      </c>
      <c r="E66" s="14">
        <f t="shared" si="4"/>
        <v>-2.0706791827718174E-3</v>
      </c>
      <c r="F66" s="3">
        <f t="shared" si="6"/>
        <v>2.6992470521380874E-2</v>
      </c>
      <c r="G66" s="4">
        <f t="shared" si="5"/>
        <v>72.212857142857146</v>
      </c>
    </row>
    <row r="67" spans="1:15" x14ac:dyDescent="0.25">
      <c r="A67">
        <f t="shared" si="3"/>
        <v>61</v>
      </c>
      <c r="B67" t="s">
        <v>11</v>
      </c>
      <c r="C67" s="2">
        <v>42736</v>
      </c>
      <c r="D67">
        <f>+'[5]IPC-Nivel general'!D67</f>
        <v>72.680000000000007</v>
      </c>
      <c r="E67" s="14">
        <f t="shared" si="4"/>
        <v>5.3949370590675727E-3</v>
      </c>
      <c r="F67" s="3">
        <f t="shared" si="6"/>
        <v>2.7714932126696956E-2</v>
      </c>
      <c r="G67" s="4">
        <f t="shared" si="5"/>
        <v>72.324285714285722</v>
      </c>
    </row>
    <row r="68" spans="1:15" ht="15" customHeight="1" x14ac:dyDescent="0.25">
      <c r="A68">
        <f t="shared" si="3"/>
        <v>62</v>
      </c>
      <c r="B68" t="s">
        <v>22</v>
      </c>
      <c r="C68" s="2">
        <v>42767</v>
      </c>
      <c r="D68">
        <f>+'[5]IPC-Nivel general'!D68</f>
        <v>72.86</v>
      </c>
      <c r="E68" s="14">
        <f t="shared" si="4"/>
        <v>2.476609796367546E-3</v>
      </c>
      <c r="F68" s="3">
        <f t="shared" si="6"/>
        <v>2.7499647440417441E-2</v>
      </c>
      <c r="G68" s="4">
        <f t="shared" si="5"/>
        <v>72.437142857142859</v>
      </c>
    </row>
    <row r="69" spans="1:15" x14ac:dyDescent="0.25">
      <c r="A69">
        <f t="shared" si="3"/>
        <v>63</v>
      </c>
      <c r="B69" t="s">
        <v>12</v>
      </c>
      <c r="C69" s="2">
        <v>42795</v>
      </c>
      <c r="D69">
        <f>+'[5]IPC-Nivel general'!D69</f>
        <v>73.14</v>
      </c>
      <c r="E69" s="14">
        <f t="shared" si="4"/>
        <v>3.8429865495470672E-3</v>
      </c>
      <c r="F69" s="3">
        <f t="shared" si="6"/>
        <v>2.7535824669850939E-2</v>
      </c>
      <c r="G69" s="4">
        <f t="shared" si="5"/>
        <v>72.584285714285713</v>
      </c>
    </row>
    <row r="70" spans="1:15" ht="15" customHeight="1" x14ac:dyDescent="0.25">
      <c r="A70">
        <f t="shared" si="3"/>
        <v>64</v>
      </c>
      <c r="B70" t="s">
        <v>13</v>
      </c>
      <c r="C70" s="2">
        <v>42826</v>
      </c>
      <c r="D70">
        <f>+'[5]IPC-Nivel general'!D70</f>
        <v>73.31</v>
      </c>
      <c r="E70" s="14">
        <f t="shared" si="4"/>
        <v>2.3243095433416183E-3</v>
      </c>
      <c r="F70" s="3">
        <f t="shared" si="6"/>
        <v>2.6463175581069809E-2</v>
      </c>
      <c r="G70" s="4">
        <f t="shared" si="5"/>
        <v>72.731428571428566</v>
      </c>
      <c r="I70" s="283"/>
      <c r="J70" s="283"/>
      <c r="K70" s="283"/>
      <c r="L70" s="283"/>
      <c r="M70" s="283"/>
      <c r="N70" s="283"/>
      <c r="O70" s="283"/>
    </row>
    <row r="71" spans="1:15" x14ac:dyDescent="0.25">
      <c r="A71">
        <f t="shared" si="3"/>
        <v>65</v>
      </c>
      <c r="B71" t="s">
        <v>14</v>
      </c>
      <c r="C71" s="2">
        <v>42856</v>
      </c>
      <c r="D71">
        <f>+'[5]IPC-Nivel general'!D71</f>
        <v>73.400000000000006</v>
      </c>
      <c r="E71" s="14">
        <f t="shared" si="4"/>
        <v>1.2276633474288534E-3</v>
      </c>
      <c r="F71" s="3">
        <f t="shared" si="6"/>
        <v>2.5426096675049026E-2</v>
      </c>
      <c r="G71" s="4">
        <f t="shared" si="5"/>
        <v>72.874285714285719</v>
      </c>
      <c r="I71" s="283"/>
      <c r="J71" s="283"/>
      <c r="K71" s="283"/>
      <c r="L71" s="283"/>
      <c r="M71" s="283"/>
      <c r="N71" s="283"/>
      <c r="O71" s="283"/>
    </row>
    <row r="72" spans="1:15" x14ac:dyDescent="0.25">
      <c r="A72">
        <f t="shared" si="3"/>
        <v>66</v>
      </c>
      <c r="B72" t="s">
        <v>15</v>
      </c>
      <c r="C72" s="2">
        <v>42887</v>
      </c>
      <c r="D72">
        <f>+'[5]IPC-Nivel general'!D72</f>
        <v>73.12</v>
      </c>
      <c r="E72" s="14">
        <f t="shared" si="4"/>
        <v>-3.814713896457822E-3</v>
      </c>
      <c r="F72" s="3">
        <f t="shared" si="6"/>
        <v>1.6968011126564653E-2</v>
      </c>
      <c r="G72" s="4">
        <f t="shared" si="5"/>
        <v>72.971428571428575</v>
      </c>
    </row>
    <row r="73" spans="1:15" x14ac:dyDescent="0.25">
      <c r="A73">
        <f t="shared" ref="A73:A136" si="10">+A72+1</f>
        <v>67</v>
      </c>
      <c r="B73" t="s">
        <v>16</v>
      </c>
      <c r="C73" s="2">
        <v>42917</v>
      </c>
      <c r="D73">
        <f>+'[5]IPC-Nivel general'!D73</f>
        <v>73.290000000000006</v>
      </c>
      <c r="E73" s="14">
        <f t="shared" ref="E73:E136" si="11">+D73/D72-1</f>
        <v>2.3249452954048344E-3</v>
      </c>
      <c r="F73" s="3">
        <f t="shared" si="6"/>
        <v>1.6927986679617257E-2</v>
      </c>
      <c r="G73" s="4">
        <f t="shared" si="5"/>
        <v>73.114285714285714</v>
      </c>
    </row>
    <row r="74" spans="1:15" x14ac:dyDescent="0.25">
      <c r="A74">
        <f t="shared" si="10"/>
        <v>68</v>
      </c>
      <c r="B74" t="s">
        <v>17</v>
      </c>
      <c r="C74" s="2">
        <v>42948</v>
      </c>
      <c r="D74">
        <f>+'[5]IPC-Nivel general'!D74</f>
        <v>73.44</v>
      </c>
      <c r="E74" s="14">
        <f t="shared" si="11"/>
        <v>2.0466639377811902E-3</v>
      </c>
      <c r="F74" s="3">
        <f t="shared" si="6"/>
        <v>1.8444043821938649E-2</v>
      </c>
      <c r="G74" s="4">
        <f t="shared" si="5"/>
        <v>73.222857142857151</v>
      </c>
    </row>
    <row r="75" spans="1:15" x14ac:dyDescent="0.25">
      <c r="A75">
        <f t="shared" si="10"/>
        <v>69</v>
      </c>
      <c r="B75" t="s">
        <v>18</v>
      </c>
      <c r="C75" s="2">
        <v>42979</v>
      </c>
      <c r="D75">
        <f>+'[5]IPC-Nivel general'!D75</f>
        <v>73.33</v>
      </c>
      <c r="E75" s="14">
        <f t="shared" si="11"/>
        <v>-1.4978213507624849E-3</v>
      </c>
      <c r="F75" s="3">
        <f t="shared" si="6"/>
        <v>1.4526840066408475E-2</v>
      </c>
      <c r="G75" s="4">
        <f t="shared" si="5"/>
        <v>73.290000000000006</v>
      </c>
    </row>
    <row r="76" spans="1:15" x14ac:dyDescent="0.25">
      <c r="A76">
        <f t="shared" si="10"/>
        <v>70</v>
      </c>
      <c r="B76" t="s">
        <v>19</v>
      </c>
      <c r="C76" s="2">
        <v>43009</v>
      </c>
      <c r="D76">
        <f>+'[5]IPC-Nivel general'!D76</f>
        <v>73.760000000000005</v>
      </c>
      <c r="E76" s="14">
        <f t="shared" si="11"/>
        <v>5.8639029046776425E-3</v>
      </c>
      <c r="F76" s="3">
        <f t="shared" si="6"/>
        <v>1.8784530386740217E-2</v>
      </c>
      <c r="G76" s="4">
        <f t="shared" si="5"/>
        <v>73.378571428571419</v>
      </c>
    </row>
    <row r="77" spans="1:15" x14ac:dyDescent="0.25">
      <c r="A77">
        <f t="shared" si="10"/>
        <v>71</v>
      </c>
      <c r="B77" t="s">
        <v>20</v>
      </c>
      <c r="C77" s="2">
        <v>43040</v>
      </c>
      <c r="D77">
        <f>+'[5]IPC-Nivel general'!D77</f>
        <v>73.83</v>
      </c>
      <c r="E77" s="14">
        <f t="shared" si="11"/>
        <v>9.4902386117134974E-4</v>
      </c>
      <c r="F77" s="3">
        <f t="shared" si="6"/>
        <v>1.9188293760353359E-2</v>
      </c>
      <c r="G77" s="4">
        <f t="shared" si="5"/>
        <v>73.452857142857141</v>
      </c>
    </row>
    <row r="78" spans="1:15" x14ac:dyDescent="0.25">
      <c r="A78">
        <f t="shared" si="10"/>
        <v>72</v>
      </c>
      <c r="B78" t="s">
        <v>21</v>
      </c>
      <c r="C78" s="2">
        <v>43070</v>
      </c>
      <c r="D78">
        <f>+'[5]IPC-Nivel general'!D78</f>
        <v>73.930000000000007</v>
      </c>
      <c r="E78" s="14">
        <f t="shared" si="11"/>
        <v>1.3544629554382848E-3</v>
      </c>
      <c r="F78" s="3">
        <f t="shared" si="6"/>
        <v>2.2686401991976801E-2</v>
      </c>
      <c r="G78" s="4">
        <f t="shared" ref="G78:G141" si="12">+AVERAGE(D72:D78)</f>
        <v>73.528571428571439</v>
      </c>
    </row>
    <row r="79" spans="1:15" x14ac:dyDescent="0.25">
      <c r="A79">
        <f t="shared" si="10"/>
        <v>73</v>
      </c>
      <c r="B79" t="s">
        <v>11</v>
      </c>
      <c r="C79" s="2">
        <v>43101</v>
      </c>
      <c r="D79">
        <f>+'[5]IPC-Nivel general'!D79</f>
        <v>74.27</v>
      </c>
      <c r="E79" s="14">
        <f t="shared" si="11"/>
        <v>4.5989449479235667E-3</v>
      </c>
      <c r="F79" s="3">
        <f t="shared" si="6"/>
        <v>2.1876719867913952E-2</v>
      </c>
      <c r="G79" s="4">
        <f t="shared" si="12"/>
        <v>73.69285714285715</v>
      </c>
    </row>
    <row r="80" spans="1:15" x14ac:dyDescent="0.25">
      <c r="A80">
        <f t="shared" si="10"/>
        <v>74</v>
      </c>
      <c r="B80" t="s">
        <v>22</v>
      </c>
      <c r="C80" s="2">
        <v>43132</v>
      </c>
      <c r="D80">
        <f>+'[5]IPC-Nivel general'!D80</f>
        <v>74.31</v>
      </c>
      <c r="E80" s="14">
        <f t="shared" si="11"/>
        <v>5.3857546788749211E-4</v>
      </c>
      <c r="F80" s="3">
        <f t="shared" si="6"/>
        <v>1.9901180345868852E-2</v>
      </c>
      <c r="G80" s="4">
        <f t="shared" si="12"/>
        <v>73.838571428571413</v>
      </c>
    </row>
    <row r="81" spans="1:7" x14ac:dyDescent="0.25">
      <c r="A81">
        <f t="shared" si="10"/>
        <v>75</v>
      </c>
      <c r="B81" t="s">
        <v>12</v>
      </c>
      <c r="C81" s="2">
        <v>43160</v>
      </c>
      <c r="D81">
        <f>+'[5]IPC-Nivel general'!D81</f>
        <v>74.459999999999994</v>
      </c>
      <c r="E81" s="14">
        <f t="shared" si="11"/>
        <v>2.0185708518367651E-3</v>
      </c>
      <c r="F81" s="3">
        <f t="shared" si="6"/>
        <v>1.8047579983593076E-2</v>
      </c>
      <c r="G81" s="4">
        <f t="shared" si="12"/>
        <v>73.984285714285718</v>
      </c>
    </row>
    <row r="82" spans="1:7" x14ac:dyDescent="0.25">
      <c r="A82">
        <f t="shared" si="10"/>
        <v>76</v>
      </c>
      <c r="B82" t="s">
        <v>13</v>
      </c>
      <c r="C82" s="2">
        <v>43191</v>
      </c>
      <c r="D82">
        <f>+'[5]IPC-Nivel general'!D82</f>
        <v>74.7</v>
      </c>
      <c r="E82" s="14">
        <f t="shared" si="11"/>
        <v>3.2232070910556132E-3</v>
      </c>
      <c r="F82" s="3">
        <f t="shared" si="6"/>
        <v>1.896057836584375E-2</v>
      </c>
      <c r="G82" s="4">
        <f t="shared" si="12"/>
        <v>74.179999999999993</v>
      </c>
    </row>
    <row r="83" spans="1:7" x14ac:dyDescent="0.25">
      <c r="A83">
        <f t="shared" si="10"/>
        <v>77</v>
      </c>
      <c r="B83" t="s">
        <v>14</v>
      </c>
      <c r="C83" s="2">
        <v>43221</v>
      </c>
      <c r="D83">
        <f>+'[5]IPC-Nivel general'!D83</f>
        <v>74.900000000000006</v>
      </c>
      <c r="E83" s="14">
        <f t="shared" si="11"/>
        <v>2.6773761713521083E-3</v>
      </c>
      <c r="F83" s="3">
        <f t="shared" ref="F83:F146" si="13">+D83/D71-1</f>
        <v>2.043596730245234E-2</v>
      </c>
      <c r="G83" s="4">
        <f t="shared" si="12"/>
        <v>74.342857142857142</v>
      </c>
    </row>
    <row r="84" spans="1:7" x14ac:dyDescent="0.25">
      <c r="A84">
        <f t="shared" si="10"/>
        <v>78</v>
      </c>
      <c r="B84" t="s">
        <v>15</v>
      </c>
      <c r="C84" s="2">
        <v>43252</v>
      </c>
      <c r="D84">
        <f>+'[5]IPC-Nivel general'!D84</f>
        <v>74.98</v>
      </c>
      <c r="E84" s="14">
        <f t="shared" si="11"/>
        <v>1.0680907877169687E-3</v>
      </c>
      <c r="F84" s="3">
        <f t="shared" si="13"/>
        <v>2.5437636761487914E-2</v>
      </c>
      <c r="G84" s="4">
        <f t="shared" si="12"/>
        <v>74.507142857142853</v>
      </c>
    </row>
    <row r="85" spans="1:7" x14ac:dyDescent="0.25">
      <c r="A85">
        <f t="shared" si="10"/>
        <v>79</v>
      </c>
      <c r="B85" t="s">
        <v>16</v>
      </c>
      <c r="C85" s="2">
        <v>43282</v>
      </c>
      <c r="D85">
        <f>+'[5]IPC-Nivel general'!D85</f>
        <v>75.25</v>
      </c>
      <c r="E85" s="14">
        <f t="shared" si="11"/>
        <v>3.6009602560682641E-3</v>
      </c>
      <c r="F85" s="3">
        <f t="shared" si="13"/>
        <v>2.6743075453677045E-2</v>
      </c>
      <c r="G85" s="4">
        <f t="shared" si="12"/>
        <v>74.695714285714288</v>
      </c>
    </row>
    <row r="86" spans="1:7" x14ac:dyDescent="0.25">
      <c r="A86">
        <f t="shared" si="10"/>
        <v>80</v>
      </c>
      <c r="B86" t="s">
        <v>17</v>
      </c>
      <c r="C86" s="2">
        <v>43313</v>
      </c>
      <c r="D86">
        <f>+'[5]IPC-Nivel general'!D86</f>
        <v>75.38</v>
      </c>
      <c r="E86" s="14">
        <f t="shared" si="11"/>
        <v>1.7275747508305184E-3</v>
      </c>
      <c r="F86" s="3">
        <f t="shared" si="13"/>
        <v>2.6416122004357279E-2</v>
      </c>
      <c r="G86" s="4">
        <f t="shared" si="12"/>
        <v>74.854285714285723</v>
      </c>
    </row>
    <row r="87" spans="1:7" x14ac:dyDescent="0.25">
      <c r="A87">
        <f t="shared" si="10"/>
        <v>81</v>
      </c>
      <c r="B87" t="s">
        <v>18</v>
      </c>
      <c r="C87" s="2">
        <v>43344</v>
      </c>
      <c r="D87">
        <f>+'[5]IPC-Nivel general'!D87</f>
        <v>75.63</v>
      </c>
      <c r="E87" s="14">
        <f t="shared" si="11"/>
        <v>3.3165295834438613E-3</v>
      </c>
      <c r="F87" s="3">
        <f t="shared" si="13"/>
        <v>3.1365062048274828E-2</v>
      </c>
      <c r="G87" s="4">
        <f t="shared" si="12"/>
        <v>75.04285714285713</v>
      </c>
    </row>
    <row r="88" spans="1:7" x14ac:dyDescent="0.25">
      <c r="A88">
        <f t="shared" si="10"/>
        <v>82</v>
      </c>
      <c r="B88" t="s">
        <v>19</v>
      </c>
      <c r="C88" s="2">
        <v>43374</v>
      </c>
      <c r="D88">
        <f>+'[5]IPC-Nivel general'!D88</f>
        <v>75.91</v>
      </c>
      <c r="E88" s="14">
        <f t="shared" si="11"/>
        <v>3.7022345630040032E-3</v>
      </c>
      <c r="F88" s="3">
        <f t="shared" si="13"/>
        <v>2.91485900216919E-2</v>
      </c>
      <c r="G88" s="4">
        <f t="shared" si="12"/>
        <v>75.25</v>
      </c>
    </row>
    <row r="89" spans="1:7" x14ac:dyDescent="0.25">
      <c r="A89">
        <f t="shared" si="10"/>
        <v>83</v>
      </c>
      <c r="B89" t="s">
        <v>20</v>
      </c>
      <c r="C89" s="2">
        <v>43405</v>
      </c>
      <c r="D89">
        <f>+'[5]IPC-Nivel general'!D89</f>
        <v>75.91</v>
      </c>
      <c r="E89" s="14">
        <f t="shared" si="11"/>
        <v>0</v>
      </c>
      <c r="F89" s="3">
        <f t="shared" si="13"/>
        <v>2.8172829473113836E-2</v>
      </c>
      <c r="G89" s="4">
        <f t="shared" si="12"/>
        <v>75.422857142857126</v>
      </c>
    </row>
    <row r="90" spans="1:7" x14ac:dyDescent="0.25">
      <c r="A90">
        <f t="shared" si="10"/>
        <v>84</v>
      </c>
      <c r="B90" t="s">
        <v>21</v>
      </c>
      <c r="C90" s="2">
        <v>43435</v>
      </c>
      <c r="D90">
        <f>+'[5]IPC-Nivel general'!D90</f>
        <v>75.83</v>
      </c>
      <c r="E90" s="14">
        <f t="shared" si="11"/>
        <v>-1.0538795942562906E-3</v>
      </c>
      <c r="F90" s="3">
        <f t="shared" si="13"/>
        <v>2.5699986473691316E-2</v>
      </c>
      <c r="G90" s="4">
        <f t="shared" si="12"/>
        <v>75.555714285714288</v>
      </c>
    </row>
    <row r="91" spans="1:7" x14ac:dyDescent="0.25">
      <c r="A91">
        <f t="shared" si="10"/>
        <v>85</v>
      </c>
      <c r="B91" t="s">
        <v>11</v>
      </c>
      <c r="C91" s="2">
        <v>43466</v>
      </c>
      <c r="D91">
        <f>+'[5]IPC-Nivel general'!D91</f>
        <v>75.91</v>
      </c>
      <c r="E91" s="14">
        <f t="shared" si="11"/>
        <v>1.0549914281945405E-3</v>
      </c>
      <c r="F91" s="3">
        <f t="shared" si="13"/>
        <v>2.2081594183384956E-2</v>
      </c>
      <c r="G91" s="4">
        <f t="shared" si="12"/>
        <v>75.688571428571422</v>
      </c>
    </row>
    <row r="92" spans="1:7" x14ac:dyDescent="0.25">
      <c r="A92">
        <f t="shared" si="10"/>
        <v>86</v>
      </c>
      <c r="B92" t="s">
        <v>22</v>
      </c>
      <c r="C92" s="2">
        <v>43497</v>
      </c>
      <c r="D92">
        <f>+'[5]IPC-Nivel general'!D92</f>
        <v>75.95</v>
      </c>
      <c r="E92" s="14">
        <f t="shared" si="11"/>
        <v>5.2693979712836736E-4</v>
      </c>
      <c r="F92" s="3">
        <f t="shared" si="13"/>
        <v>2.2069707980083342E-2</v>
      </c>
      <c r="G92" s="4">
        <f t="shared" si="12"/>
        <v>75.78857142857143</v>
      </c>
    </row>
    <row r="93" spans="1:7" x14ac:dyDescent="0.25">
      <c r="A93">
        <f t="shared" si="10"/>
        <v>87</v>
      </c>
      <c r="B93" t="s">
        <v>12</v>
      </c>
      <c r="C93" s="2">
        <v>43525</v>
      </c>
      <c r="D93">
        <f>+'[5]IPC-Nivel general'!D93</f>
        <v>76.31</v>
      </c>
      <c r="E93" s="14">
        <f t="shared" si="11"/>
        <v>4.739960500329099E-3</v>
      </c>
      <c r="F93" s="3">
        <f t="shared" si="13"/>
        <v>2.4845554660220426E-2</v>
      </c>
      <c r="G93" s="4">
        <f t="shared" si="12"/>
        <v>75.921428571428564</v>
      </c>
    </row>
    <row r="94" spans="1:7" x14ac:dyDescent="0.25">
      <c r="A94">
        <f t="shared" si="10"/>
        <v>88</v>
      </c>
      <c r="B94" t="s">
        <v>13</v>
      </c>
      <c r="C94" s="2">
        <v>43556</v>
      </c>
      <c r="D94">
        <f>+'[5]IPC-Nivel general'!D94</f>
        <v>76.510000000000005</v>
      </c>
      <c r="E94" s="14">
        <f t="shared" si="11"/>
        <v>2.6208884811951272E-3</v>
      </c>
      <c r="F94" s="3">
        <f t="shared" si="13"/>
        <v>2.4230254350736224E-2</v>
      </c>
      <c r="G94" s="4">
        <f t="shared" si="12"/>
        <v>76.047142857142845</v>
      </c>
    </row>
    <row r="95" spans="1:7" x14ac:dyDescent="0.25">
      <c r="A95">
        <f t="shared" si="10"/>
        <v>89</v>
      </c>
      <c r="B95" t="s">
        <v>14</v>
      </c>
      <c r="C95" s="2">
        <v>43586</v>
      </c>
      <c r="D95">
        <f>+'[5]IPC-Nivel general'!D95</f>
        <v>76.97</v>
      </c>
      <c r="E95" s="14">
        <f t="shared" si="11"/>
        <v>6.0122859756894798E-3</v>
      </c>
      <c r="F95" s="3">
        <f t="shared" si="13"/>
        <v>2.7636849132176122E-2</v>
      </c>
      <c r="G95" s="4">
        <f t="shared" si="12"/>
        <v>76.198571428571427</v>
      </c>
    </row>
    <row r="96" spans="1:7" x14ac:dyDescent="0.25">
      <c r="A96">
        <f t="shared" si="10"/>
        <v>90</v>
      </c>
      <c r="B96" t="s">
        <v>15</v>
      </c>
      <c r="C96" s="2">
        <v>43617</v>
      </c>
      <c r="D96">
        <f>+'[5]IPC-Nivel general'!D96</f>
        <v>77.010000000000005</v>
      </c>
      <c r="E96" s="14">
        <f t="shared" si="11"/>
        <v>5.1968299337401547E-4</v>
      </c>
      <c r="F96" s="3">
        <f t="shared" si="13"/>
        <v>2.7073886369698652E-2</v>
      </c>
      <c r="G96" s="4">
        <f t="shared" si="12"/>
        <v>76.355714285714285</v>
      </c>
    </row>
    <row r="97" spans="1:7" x14ac:dyDescent="0.25">
      <c r="A97">
        <f t="shared" si="10"/>
        <v>91</v>
      </c>
      <c r="B97" t="s">
        <v>16</v>
      </c>
      <c r="C97" s="2">
        <v>43647</v>
      </c>
      <c r="D97">
        <f>+'[5]IPC-Nivel general'!D97</f>
        <v>77.180000000000007</v>
      </c>
      <c r="E97" s="14">
        <f t="shared" si="11"/>
        <v>2.2075055187638082E-3</v>
      </c>
      <c r="F97" s="3">
        <f t="shared" si="13"/>
        <v>2.5647840531561661E-2</v>
      </c>
      <c r="G97" s="4">
        <f t="shared" si="12"/>
        <v>76.548571428571421</v>
      </c>
    </row>
    <row r="98" spans="1:7" x14ac:dyDescent="0.25">
      <c r="A98">
        <f t="shared" si="10"/>
        <v>92</v>
      </c>
      <c r="B98" t="s">
        <v>17</v>
      </c>
      <c r="C98" s="2">
        <v>43678</v>
      </c>
      <c r="D98">
        <f>+'[5]IPC-Nivel general'!D98</f>
        <v>77.319999999999993</v>
      </c>
      <c r="E98" s="14">
        <f t="shared" si="11"/>
        <v>1.8139414356048711E-3</v>
      </c>
      <c r="F98" s="3">
        <f t="shared" si="13"/>
        <v>2.5736269567524506E-2</v>
      </c>
      <c r="G98" s="4">
        <f t="shared" si="12"/>
        <v>76.75</v>
      </c>
    </row>
    <row r="99" spans="1:7" x14ac:dyDescent="0.25">
      <c r="A99">
        <f t="shared" si="10"/>
        <v>93</v>
      </c>
      <c r="B99" t="s">
        <v>18</v>
      </c>
      <c r="C99" s="2">
        <v>43709</v>
      </c>
      <c r="D99">
        <f>+'[5]IPC-Nivel general'!D99</f>
        <v>77.33</v>
      </c>
      <c r="E99" s="14">
        <f t="shared" si="11"/>
        <v>1.2933264355940999E-4</v>
      </c>
      <c r="F99" s="3">
        <f t="shared" si="13"/>
        <v>2.2477852703953527E-2</v>
      </c>
      <c r="G99" s="4">
        <f t="shared" si="12"/>
        <v>76.94714285714285</v>
      </c>
    </row>
    <row r="100" spans="1:7" x14ac:dyDescent="0.25">
      <c r="A100">
        <f t="shared" si="10"/>
        <v>94</v>
      </c>
      <c r="B100" t="s">
        <v>19</v>
      </c>
      <c r="C100" s="2">
        <v>43739</v>
      </c>
      <c r="D100">
        <f>+'[5]IPC-Nivel general'!D100</f>
        <v>77.959999999999994</v>
      </c>
      <c r="E100" s="14">
        <f t="shared" si="11"/>
        <v>8.1469028837448665E-3</v>
      </c>
      <c r="F100" s="3">
        <f t="shared" si="13"/>
        <v>2.7005664602819168E-2</v>
      </c>
      <c r="G100" s="4">
        <f t="shared" si="12"/>
        <v>77.182857142857145</v>
      </c>
    </row>
    <row r="101" spans="1:7" x14ac:dyDescent="0.25">
      <c r="A101">
        <f t="shared" si="10"/>
        <v>95</v>
      </c>
      <c r="B101" t="s">
        <v>20</v>
      </c>
      <c r="C101" s="2">
        <v>43770</v>
      </c>
      <c r="D101">
        <f>+'[5]IPC-Nivel general'!D101</f>
        <v>78.03</v>
      </c>
      <c r="E101" s="14">
        <f t="shared" si="11"/>
        <v>8.978963571062426E-4</v>
      </c>
      <c r="F101" s="3">
        <f t="shared" si="13"/>
        <v>2.7927809247793478E-2</v>
      </c>
      <c r="G101" s="4">
        <f t="shared" si="12"/>
        <v>77.399999999999991</v>
      </c>
    </row>
    <row r="102" spans="1:7" x14ac:dyDescent="0.25">
      <c r="A102">
        <f t="shared" si="10"/>
        <v>96</v>
      </c>
      <c r="B102" t="s">
        <v>21</v>
      </c>
      <c r="C102" s="2">
        <v>43800</v>
      </c>
      <c r="D102">
        <f>+'[5]IPC-Nivel general'!D102</f>
        <v>78.099999999999994</v>
      </c>
      <c r="E102" s="14">
        <f t="shared" si="11"/>
        <v>8.9709086248879188E-4</v>
      </c>
      <c r="F102" s="3">
        <f t="shared" si="13"/>
        <v>2.9935381775022973E-2</v>
      </c>
      <c r="G102" s="4">
        <f t="shared" si="12"/>
        <v>77.561428571428564</v>
      </c>
    </row>
    <row r="103" spans="1:7" x14ac:dyDescent="0.25">
      <c r="A103">
        <f t="shared" si="10"/>
        <v>97</v>
      </c>
      <c r="B103" t="s">
        <v>11</v>
      </c>
      <c r="C103" s="2">
        <v>43831</v>
      </c>
      <c r="D103">
        <f>+'[5]IPC-Nivel general'!D103</f>
        <v>78.55</v>
      </c>
      <c r="E103" s="14">
        <f t="shared" si="11"/>
        <v>5.7618437900128772E-3</v>
      </c>
      <c r="F103" s="3">
        <f t="shared" si="13"/>
        <v>3.4778026610459811E-2</v>
      </c>
      <c r="G103" s="4">
        <f t="shared" si="12"/>
        <v>77.781428571428563</v>
      </c>
    </row>
    <row r="104" spans="1:7" x14ac:dyDescent="0.25">
      <c r="A104">
        <f t="shared" si="10"/>
        <v>98</v>
      </c>
      <c r="B104" t="s">
        <v>22</v>
      </c>
      <c r="C104" s="2">
        <v>43862</v>
      </c>
      <c r="D104">
        <f>+'[5]IPC-Nivel general'!D104</f>
        <v>78.900000000000006</v>
      </c>
      <c r="E104" s="14">
        <f t="shared" si="11"/>
        <v>4.4557606619988199E-3</v>
      </c>
      <c r="F104" s="3">
        <f t="shared" si="13"/>
        <v>3.8841342988808369E-2</v>
      </c>
      <c r="G104" s="4">
        <f t="shared" si="12"/>
        <v>78.027142857142863</v>
      </c>
    </row>
    <row r="105" spans="1:7" x14ac:dyDescent="0.25">
      <c r="A105">
        <f t="shared" si="10"/>
        <v>99</v>
      </c>
      <c r="B105" t="s">
        <v>12</v>
      </c>
      <c r="C105" s="2">
        <v>43891</v>
      </c>
      <c r="D105">
        <f>+'[5]IPC-Nivel general'!D105</f>
        <v>79.16</v>
      </c>
      <c r="E105" s="14">
        <f t="shared" si="11"/>
        <v>3.2953105196449339E-3</v>
      </c>
      <c r="F105" s="3">
        <f t="shared" si="13"/>
        <v>3.7347660857030451E-2</v>
      </c>
      <c r="G105" s="4">
        <f t="shared" si="12"/>
        <v>78.289999999999992</v>
      </c>
    </row>
    <row r="106" spans="1:7" x14ac:dyDescent="0.25">
      <c r="A106">
        <f t="shared" si="10"/>
        <v>100</v>
      </c>
      <c r="B106" t="s">
        <v>13</v>
      </c>
      <c r="C106" s="2">
        <v>43922</v>
      </c>
      <c r="D106">
        <f>+'[5]IPC-Nivel general'!D106</f>
        <v>79.13</v>
      </c>
      <c r="E106" s="14">
        <f t="shared" si="11"/>
        <v>-3.7897928246588553E-4</v>
      </c>
      <c r="F106" s="3">
        <f t="shared" si="13"/>
        <v>3.4243889687622486E-2</v>
      </c>
      <c r="G106" s="4">
        <f t="shared" si="12"/>
        <v>78.547142857142845</v>
      </c>
    </row>
    <row r="107" spans="1:7" x14ac:dyDescent="0.25">
      <c r="A107">
        <f t="shared" si="10"/>
        <v>101</v>
      </c>
      <c r="B107" t="s">
        <v>14</v>
      </c>
      <c r="C107" s="2">
        <v>43952</v>
      </c>
      <c r="D107">
        <f>+'[5]IPC-Nivel general'!D107</f>
        <v>79.09</v>
      </c>
      <c r="E107" s="14">
        <f t="shared" si="11"/>
        <v>-5.0549728295201657E-4</v>
      </c>
      <c r="F107" s="3">
        <f t="shared" si="13"/>
        <v>2.7543198648824374E-2</v>
      </c>
      <c r="G107" s="4">
        <f t="shared" si="12"/>
        <v>78.708571428571432</v>
      </c>
    </row>
    <row r="108" spans="1:7" x14ac:dyDescent="0.25">
      <c r="A108">
        <f t="shared" si="10"/>
        <v>102</v>
      </c>
      <c r="B108" t="s">
        <v>15</v>
      </c>
      <c r="C108" s="2">
        <v>43983</v>
      </c>
      <c r="D108">
        <f>+'[5]IPC-Nivel general'!D108</f>
        <v>79.03</v>
      </c>
      <c r="E108" s="14">
        <f t="shared" si="11"/>
        <v>-7.5862940953341784E-4</v>
      </c>
      <c r="F108" s="3">
        <f t="shared" si="13"/>
        <v>2.6230359693546257E-2</v>
      </c>
      <c r="G108" s="4">
        <f t="shared" si="12"/>
        <v>78.851428571428556</v>
      </c>
    </row>
    <row r="109" spans="1:7" x14ac:dyDescent="0.25">
      <c r="A109">
        <f t="shared" si="10"/>
        <v>103</v>
      </c>
      <c r="B109" t="s">
        <v>16</v>
      </c>
      <c r="C109" s="2">
        <v>44013</v>
      </c>
      <c r="D109">
        <f>+'[5]IPC-Nivel general'!D109</f>
        <v>79.11</v>
      </c>
      <c r="E109" s="14">
        <f t="shared" si="11"/>
        <v>1.01227382006841E-3</v>
      </c>
      <c r="F109" s="3">
        <f t="shared" si="13"/>
        <v>2.5006478362269879E-2</v>
      </c>
      <c r="G109" s="4">
        <f t="shared" si="12"/>
        <v>78.995714285714286</v>
      </c>
    </row>
    <row r="110" spans="1:7" x14ac:dyDescent="0.25">
      <c r="A110">
        <f t="shared" si="10"/>
        <v>104</v>
      </c>
      <c r="B110" t="s">
        <v>17</v>
      </c>
      <c r="C110" s="2">
        <v>44044</v>
      </c>
      <c r="D110">
        <f>+'[5]IPC-Nivel general'!D110</f>
        <v>79.22</v>
      </c>
      <c r="E110" s="14">
        <f t="shared" si="11"/>
        <v>1.390468967260805E-3</v>
      </c>
      <c r="F110" s="3">
        <f t="shared" si="13"/>
        <v>2.4573202276254591E-2</v>
      </c>
      <c r="G110" s="4">
        <f t="shared" si="12"/>
        <v>79.091428571428565</v>
      </c>
    </row>
    <row r="111" spans="1:7" x14ac:dyDescent="0.25">
      <c r="A111">
        <f t="shared" si="10"/>
        <v>105</v>
      </c>
      <c r="B111" t="s">
        <v>18</v>
      </c>
      <c r="C111" s="2">
        <v>44075</v>
      </c>
      <c r="D111">
        <f>+'[5]IPC-Nivel general'!D111</f>
        <v>79.72</v>
      </c>
      <c r="E111" s="14">
        <f t="shared" si="11"/>
        <v>6.3115374905327037E-3</v>
      </c>
      <c r="F111" s="3">
        <f t="shared" si="13"/>
        <v>3.0906504590715089E-2</v>
      </c>
      <c r="G111" s="4">
        <f t="shared" si="12"/>
        <v>79.208571428571432</v>
      </c>
    </row>
    <row r="112" spans="1:7" x14ac:dyDescent="0.25">
      <c r="A112">
        <f t="shared" si="10"/>
        <v>106</v>
      </c>
      <c r="B112" t="s">
        <v>19</v>
      </c>
      <c r="C112" s="2">
        <v>44105</v>
      </c>
      <c r="D112">
        <f>+'[5]IPC-Nivel general'!D112</f>
        <v>80.27</v>
      </c>
      <c r="E112" s="14">
        <f t="shared" si="11"/>
        <v>6.8991470145509659E-3</v>
      </c>
      <c r="F112" s="3">
        <f t="shared" si="13"/>
        <v>2.9630579784504896E-2</v>
      </c>
      <c r="G112" s="4">
        <f t="shared" si="12"/>
        <v>79.367142857142866</v>
      </c>
    </row>
    <row r="113" spans="1:7" x14ac:dyDescent="0.25">
      <c r="A113">
        <f t="shared" si="10"/>
        <v>107</v>
      </c>
      <c r="B113" t="s">
        <v>20</v>
      </c>
      <c r="C113" s="2">
        <v>44136</v>
      </c>
      <c r="D113">
        <f>+'[5]IPC-Nivel general'!D113</f>
        <v>80.16</v>
      </c>
      <c r="E113" s="14">
        <f t="shared" si="11"/>
        <v>-1.3703749844276025E-3</v>
      </c>
      <c r="F113" s="3">
        <f t="shared" si="13"/>
        <v>2.7297193387158636E-2</v>
      </c>
      <c r="G113" s="4">
        <f t="shared" si="12"/>
        <v>79.51428571428572</v>
      </c>
    </row>
    <row r="114" spans="1:7" x14ac:dyDescent="0.25">
      <c r="A114">
        <f t="shared" si="10"/>
        <v>108</v>
      </c>
      <c r="B114" t="s">
        <v>21</v>
      </c>
      <c r="C114" s="2">
        <v>44166</v>
      </c>
      <c r="D114">
        <f>+'[5]IPC-Nivel general'!D114</f>
        <v>80.430000000000007</v>
      </c>
      <c r="E114" s="14">
        <f t="shared" si="11"/>
        <v>3.3682634730540784E-3</v>
      </c>
      <c r="F114" s="3">
        <f t="shared" si="13"/>
        <v>2.9833546734955307E-2</v>
      </c>
      <c r="G114" s="4">
        <f t="shared" si="12"/>
        <v>79.705714285714294</v>
      </c>
    </row>
    <row r="115" spans="1:7" x14ac:dyDescent="0.25">
      <c r="A115">
        <f t="shared" si="10"/>
        <v>109</v>
      </c>
      <c r="B115" t="s">
        <v>11</v>
      </c>
      <c r="C115" s="2">
        <v>44197</v>
      </c>
      <c r="D115">
        <f>+'[5]IPC-Nivel general'!D115</f>
        <v>80.989999999999995</v>
      </c>
      <c r="E115" s="14">
        <f t="shared" si="11"/>
        <v>6.9625761531766361E-3</v>
      </c>
      <c r="F115" s="3">
        <f t="shared" si="13"/>
        <v>3.1063017186505393E-2</v>
      </c>
      <c r="G115" s="4">
        <f t="shared" si="12"/>
        <v>79.98571428571428</v>
      </c>
    </row>
    <row r="116" spans="1:7" x14ac:dyDescent="0.25">
      <c r="A116">
        <f t="shared" si="10"/>
        <v>110</v>
      </c>
      <c r="B116" t="s">
        <v>22</v>
      </c>
      <c r="C116" s="2">
        <v>44228</v>
      </c>
      <c r="D116">
        <f>+'[5]IPC-Nivel general'!D116</f>
        <v>81.14</v>
      </c>
      <c r="E116" s="14">
        <f t="shared" si="11"/>
        <v>1.8520805037660626E-3</v>
      </c>
      <c r="F116" s="3">
        <f t="shared" si="13"/>
        <v>2.8390367553865481E-2</v>
      </c>
      <c r="G116" s="4">
        <f t="shared" si="12"/>
        <v>80.275714285714301</v>
      </c>
    </row>
    <row r="117" spans="1:7" x14ac:dyDescent="0.25">
      <c r="A117">
        <f t="shared" si="10"/>
        <v>111</v>
      </c>
      <c r="B117" t="s">
        <v>12</v>
      </c>
      <c r="C117" s="2">
        <v>44256</v>
      </c>
      <c r="D117">
        <f>+'[5]IPC-Nivel general'!D117</f>
        <v>81.45</v>
      </c>
      <c r="E117" s="14">
        <f t="shared" si="11"/>
        <v>3.820557061868346E-3</v>
      </c>
      <c r="F117" s="3">
        <f t="shared" si="13"/>
        <v>2.892875189489641E-2</v>
      </c>
      <c r="G117" s="4">
        <f t="shared" si="12"/>
        <v>80.594285714285732</v>
      </c>
    </row>
    <row r="118" spans="1:7" x14ac:dyDescent="0.25">
      <c r="A118">
        <f t="shared" si="10"/>
        <v>112</v>
      </c>
      <c r="B118" t="s">
        <v>13</v>
      </c>
      <c r="C118" s="2">
        <v>44287</v>
      </c>
      <c r="D118">
        <f>+'[5]IPC-Nivel general'!D118</f>
        <v>81.75</v>
      </c>
      <c r="E118" s="14">
        <f t="shared" si="11"/>
        <v>3.6832412523020164E-3</v>
      </c>
      <c r="F118" s="3">
        <f t="shared" si="13"/>
        <v>3.3110072033362803E-2</v>
      </c>
      <c r="G118" s="4">
        <f t="shared" si="12"/>
        <v>80.884285714285724</v>
      </c>
    </row>
    <row r="119" spans="1:7" x14ac:dyDescent="0.25">
      <c r="A119">
        <f t="shared" si="10"/>
        <v>113</v>
      </c>
      <c r="B119" t="s">
        <v>14</v>
      </c>
      <c r="C119" s="2">
        <v>44317</v>
      </c>
      <c r="D119">
        <f>+'[5]IPC-Nivel general'!D119</f>
        <v>81.97</v>
      </c>
      <c r="E119" s="14">
        <f t="shared" si="11"/>
        <v>2.691131498471E-3</v>
      </c>
      <c r="F119" s="3">
        <f t="shared" si="13"/>
        <v>3.6414211657605167E-2</v>
      </c>
      <c r="G119" s="4">
        <f t="shared" si="12"/>
        <v>81.127142857142857</v>
      </c>
    </row>
    <row r="120" spans="1:7" x14ac:dyDescent="0.25">
      <c r="A120">
        <f t="shared" si="10"/>
        <v>114</v>
      </c>
      <c r="B120" t="s">
        <v>15</v>
      </c>
      <c r="C120" s="2">
        <v>44348</v>
      </c>
      <c r="D120">
        <f>+'[5]IPC-Nivel general'!D120</f>
        <v>82.04</v>
      </c>
      <c r="E120" s="14">
        <f t="shared" si="11"/>
        <v>8.5397096498729397E-4</v>
      </c>
      <c r="F120" s="3">
        <f t="shared" si="13"/>
        <v>3.8086802480070903E-2</v>
      </c>
      <c r="G120" s="4">
        <f t="shared" si="12"/>
        <v>81.395714285714277</v>
      </c>
    </row>
    <row r="121" spans="1:7" x14ac:dyDescent="0.25">
      <c r="A121">
        <f t="shared" si="10"/>
        <v>115</v>
      </c>
      <c r="B121" t="s">
        <v>16</v>
      </c>
      <c r="C121" s="2">
        <v>44378</v>
      </c>
      <c r="D121">
        <f>+'[5]IPC-Nivel general'!D121</f>
        <v>82.7</v>
      </c>
      <c r="E121" s="14">
        <f t="shared" si="11"/>
        <v>8.0448561677231023E-3</v>
      </c>
      <c r="F121" s="3">
        <f t="shared" si="13"/>
        <v>4.537985084060181E-2</v>
      </c>
      <c r="G121" s="4">
        <f t="shared" si="12"/>
        <v>81.72</v>
      </c>
    </row>
    <row r="122" spans="1:7" x14ac:dyDescent="0.25">
      <c r="A122">
        <f t="shared" si="10"/>
        <v>116</v>
      </c>
      <c r="B122" t="s">
        <v>17</v>
      </c>
      <c r="C122" s="2">
        <v>44409</v>
      </c>
      <c r="D122">
        <f>+'[5]IPC-Nivel general'!D122</f>
        <v>83</v>
      </c>
      <c r="E122" s="14">
        <f t="shared" si="11"/>
        <v>3.6275695284160303E-3</v>
      </c>
      <c r="F122" s="3">
        <f t="shared" si="13"/>
        <v>4.7715223428427267E-2</v>
      </c>
      <c r="G122" s="4">
        <f t="shared" si="12"/>
        <v>82.007142857142853</v>
      </c>
    </row>
    <row r="123" spans="1:7" x14ac:dyDescent="0.25">
      <c r="A123">
        <f t="shared" si="10"/>
        <v>117</v>
      </c>
      <c r="B123" t="s">
        <v>18</v>
      </c>
      <c r="C123" s="2">
        <v>44440</v>
      </c>
      <c r="D123">
        <f>+'[5]IPC-Nivel general'!D123</f>
        <v>83.98</v>
      </c>
      <c r="E123" s="14">
        <f t="shared" si="11"/>
        <v>1.1807228915662771E-2</v>
      </c>
      <c r="F123" s="3">
        <f t="shared" si="13"/>
        <v>5.3437029603612629E-2</v>
      </c>
      <c r="G123" s="4">
        <f t="shared" si="12"/>
        <v>82.412857142857135</v>
      </c>
    </row>
    <row r="124" spans="1:7" x14ac:dyDescent="0.25">
      <c r="A124">
        <f t="shared" si="10"/>
        <v>118</v>
      </c>
      <c r="B124" t="s">
        <v>19</v>
      </c>
      <c r="C124" s="2">
        <v>44470</v>
      </c>
      <c r="D124">
        <f>+'[5]IPC-Nivel general'!D124</f>
        <v>85.1</v>
      </c>
      <c r="E124" s="14">
        <f t="shared" si="11"/>
        <v>1.3336508692545657E-2</v>
      </c>
      <c r="F124" s="3">
        <f t="shared" si="13"/>
        <v>6.0171919770773519E-2</v>
      </c>
      <c r="G124" s="4">
        <f t="shared" si="12"/>
        <v>82.934285714285707</v>
      </c>
    </row>
    <row r="125" spans="1:7" x14ac:dyDescent="0.25">
      <c r="A125">
        <f t="shared" si="10"/>
        <v>119</v>
      </c>
      <c r="B125" t="s">
        <v>20</v>
      </c>
      <c r="C125" s="2">
        <v>44501</v>
      </c>
      <c r="D125">
        <f>+'[5]IPC-Nivel general'!D125</f>
        <v>85.53</v>
      </c>
      <c r="E125" s="14">
        <f t="shared" si="11"/>
        <v>5.052878965922547E-3</v>
      </c>
      <c r="F125" s="3">
        <f t="shared" si="13"/>
        <v>6.6991017964071808E-2</v>
      </c>
      <c r="G125" s="4">
        <f t="shared" si="12"/>
        <v>83.474285714285699</v>
      </c>
    </row>
    <row r="126" spans="1:7" x14ac:dyDescent="0.25">
      <c r="A126">
        <f t="shared" si="10"/>
        <v>120</v>
      </c>
      <c r="B126" t="s">
        <v>21</v>
      </c>
      <c r="C126" s="2">
        <v>44531</v>
      </c>
      <c r="D126">
        <f>+'[5]IPC-Nivel general'!D126</f>
        <v>86.2</v>
      </c>
      <c r="E126" s="14">
        <f t="shared" si="11"/>
        <v>7.8335087103940104E-3</v>
      </c>
      <c r="F126" s="3">
        <f t="shared" si="13"/>
        <v>7.1739400721123836E-2</v>
      </c>
      <c r="G126" s="4">
        <f t="shared" si="12"/>
        <v>84.078571428571436</v>
      </c>
    </row>
    <row r="127" spans="1:7" x14ac:dyDescent="0.25">
      <c r="A127">
        <f t="shared" si="10"/>
        <v>121</v>
      </c>
      <c r="B127" t="s">
        <v>11</v>
      </c>
      <c r="C127" s="2">
        <v>44562</v>
      </c>
      <c r="D127">
        <f>+'[5]IPC-Nivel general'!D127</f>
        <v>87.23</v>
      </c>
      <c r="E127" s="14">
        <f t="shared" si="11"/>
        <v>1.1948955916473381E-2</v>
      </c>
      <c r="F127" s="3">
        <f t="shared" si="13"/>
        <v>7.7046548956661409E-2</v>
      </c>
      <c r="G127" s="4">
        <f t="shared" si="12"/>
        <v>84.819999999999979</v>
      </c>
    </row>
    <row r="128" spans="1:7" x14ac:dyDescent="0.25">
      <c r="A128">
        <f t="shared" si="10"/>
        <v>122</v>
      </c>
      <c r="B128" t="s">
        <v>22</v>
      </c>
      <c r="C128" s="2">
        <v>44593</v>
      </c>
      <c r="D128">
        <f>+'[5]IPC-Nivel general'!D128</f>
        <v>87.48</v>
      </c>
      <c r="E128" s="14">
        <f t="shared" si="11"/>
        <v>2.8659864725437689E-3</v>
      </c>
      <c r="F128" s="3">
        <f t="shared" si="13"/>
        <v>7.8136554104017764E-2</v>
      </c>
      <c r="G128" s="4">
        <f t="shared" si="12"/>
        <v>85.502857142857138</v>
      </c>
    </row>
    <row r="129" spans="1:7" x14ac:dyDescent="0.25">
      <c r="A129">
        <f t="shared" si="10"/>
        <v>123</v>
      </c>
      <c r="B129" t="s">
        <v>12</v>
      </c>
      <c r="C129" s="2">
        <v>44621</v>
      </c>
      <c r="D129">
        <f>+'[5]IPC-Nivel general'!D129</f>
        <v>89.11</v>
      </c>
      <c r="E129" s="14">
        <f t="shared" si="11"/>
        <v>1.8632830361225317E-2</v>
      </c>
      <c r="F129" s="3">
        <f t="shared" si="13"/>
        <v>9.4045426642111574E-2</v>
      </c>
      <c r="G129" s="4">
        <f t="shared" si="12"/>
        <v>86.375714285714281</v>
      </c>
    </row>
    <row r="130" spans="1:7" x14ac:dyDescent="0.25">
      <c r="A130">
        <f t="shared" si="10"/>
        <v>124</v>
      </c>
      <c r="B130" t="s">
        <v>13</v>
      </c>
      <c r="C130" s="2">
        <v>44652</v>
      </c>
      <c r="D130">
        <f>+'[5]IPC-Nivel general'!D130</f>
        <v>90.35</v>
      </c>
      <c r="E130" s="14">
        <f t="shared" si="11"/>
        <v>1.3915385478621811E-2</v>
      </c>
      <c r="F130" s="3">
        <f t="shared" si="13"/>
        <v>0.10519877675840972</v>
      </c>
      <c r="G130" s="4">
        <f t="shared" si="12"/>
        <v>87.285714285714292</v>
      </c>
    </row>
    <row r="131" spans="1:7" x14ac:dyDescent="0.25">
      <c r="A131">
        <f t="shared" si="10"/>
        <v>125</v>
      </c>
      <c r="B131" t="s">
        <v>14</v>
      </c>
      <c r="C131" s="2">
        <v>44682</v>
      </c>
      <c r="D131">
        <f>+'[5]IPC-Nivel general'!D131</f>
        <v>91.43</v>
      </c>
      <c r="E131" s="14">
        <f t="shared" si="11"/>
        <v>1.1953514111787689E-2</v>
      </c>
      <c r="F131" s="3">
        <f t="shared" si="13"/>
        <v>0.11540807612541193</v>
      </c>
      <c r="G131" s="4">
        <f t="shared" si="12"/>
        <v>88.190000000000026</v>
      </c>
    </row>
    <row r="132" spans="1:7" x14ac:dyDescent="0.25">
      <c r="A132">
        <f t="shared" si="10"/>
        <v>126</v>
      </c>
      <c r="B132" t="s">
        <v>15</v>
      </c>
      <c r="C132" s="2">
        <v>44713</v>
      </c>
      <c r="D132">
        <f>+'[5]IPC-Nivel general'!D132</f>
        <v>92.29</v>
      </c>
      <c r="E132" s="14">
        <f t="shared" si="11"/>
        <v>9.4061030296401782E-3</v>
      </c>
      <c r="F132" s="3">
        <f t="shared" si="13"/>
        <v>0.12493905411994155</v>
      </c>
      <c r="G132" s="4">
        <f t="shared" si="12"/>
        <v>89.155714285714268</v>
      </c>
    </row>
    <row r="133" spans="1:7" x14ac:dyDescent="0.25">
      <c r="A133">
        <f t="shared" si="10"/>
        <v>127</v>
      </c>
      <c r="B133" t="s">
        <v>16</v>
      </c>
      <c r="C133" s="2">
        <v>44743</v>
      </c>
      <c r="D133">
        <f>+'[5]IPC-Nivel general'!D133</f>
        <v>93.56</v>
      </c>
      <c r="E133" s="14">
        <f t="shared" si="11"/>
        <v>1.3760970852746635E-2</v>
      </c>
      <c r="F133" s="3">
        <f t="shared" si="13"/>
        <v>0.13131801692865785</v>
      </c>
      <c r="G133" s="4">
        <f t="shared" si="12"/>
        <v>90.20714285714287</v>
      </c>
    </row>
    <row r="134" spans="1:7" x14ac:dyDescent="0.25">
      <c r="A134">
        <f t="shared" si="10"/>
        <v>128</v>
      </c>
      <c r="B134" t="s">
        <v>17</v>
      </c>
      <c r="C134" s="2">
        <v>44774</v>
      </c>
      <c r="D134">
        <f>+'[5]IPC-Nivel general'!D134</f>
        <v>94.69</v>
      </c>
      <c r="E134" s="14">
        <f t="shared" si="11"/>
        <v>1.2077811030354768E-2</v>
      </c>
      <c r="F134" s="3">
        <f t="shared" si="13"/>
        <v>0.1408433734939758</v>
      </c>
      <c r="G134" s="4">
        <f t="shared" si="12"/>
        <v>91.272857142857148</v>
      </c>
    </row>
    <row r="135" spans="1:7" x14ac:dyDescent="0.25">
      <c r="A135">
        <f t="shared" si="10"/>
        <v>129</v>
      </c>
      <c r="B135" t="s">
        <v>18</v>
      </c>
      <c r="C135" s="2">
        <v>44805</v>
      </c>
      <c r="D135">
        <f>+'[5]IPC-Nivel general'!D135</f>
        <v>95.51</v>
      </c>
      <c r="E135" s="14">
        <f t="shared" si="11"/>
        <v>8.6598373640300874E-3</v>
      </c>
      <c r="F135" s="3">
        <f t="shared" si="13"/>
        <v>0.13729459395094068</v>
      </c>
      <c r="G135" s="4">
        <f t="shared" si="12"/>
        <v>92.42</v>
      </c>
    </row>
    <row r="136" spans="1:7" x14ac:dyDescent="0.25">
      <c r="A136">
        <f t="shared" si="10"/>
        <v>130</v>
      </c>
      <c r="B136" t="s">
        <v>19</v>
      </c>
      <c r="C136" s="2">
        <v>44835</v>
      </c>
      <c r="D136">
        <f>+'[5]IPC-Nivel general'!D136</f>
        <v>96</v>
      </c>
      <c r="E136" s="14">
        <f t="shared" si="11"/>
        <v>5.1303528426343004E-3</v>
      </c>
      <c r="F136" s="3">
        <f t="shared" si="13"/>
        <v>0.12808460634547592</v>
      </c>
      <c r="G136" s="4">
        <f t="shared" si="12"/>
        <v>93.40428571428572</v>
      </c>
    </row>
    <row r="137" spans="1:7" x14ac:dyDescent="0.25">
      <c r="A137">
        <f t="shared" ref="A137:A200" si="14">+A136+1</f>
        <v>131</v>
      </c>
      <c r="B137" t="s">
        <v>20</v>
      </c>
      <c r="C137" s="2">
        <v>44866</v>
      </c>
      <c r="D137">
        <f>+'[5]IPC-Nivel general'!D137</f>
        <v>96.94</v>
      </c>
      <c r="E137" s="14">
        <f t="shared" ref="E137:E166" si="15">+D137/D136-1</f>
        <v>9.791666666666643E-3</v>
      </c>
      <c r="F137" s="3">
        <f t="shared" si="13"/>
        <v>0.1334034841576055</v>
      </c>
      <c r="G137" s="4">
        <f t="shared" si="12"/>
        <v>94.345714285714294</v>
      </c>
    </row>
    <row r="138" spans="1:7" x14ac:dyDescent="0.25">
      <c r="A138">
        <f t="shared" si="14"/>
        <v>132</v>
      </c>
      <c r="B138" t="s">
        <v>21</v>
      </c>
      <c r="C138" s="2">
        <v>44896</v>
      </c>
      <c r="D138">
        <f>+'[5]IPC-Nivel general'!D138</f>
        <v>97.21</v>
      </c>
      <c r="E138" s="14">
        <f t="shared" si="15"/>
        <v>2.7852279760676169E-3</v>
      </c>
      <c r="F138" s="3">
        <f t="shared" si="13"/>
        <v>0.12772621809744766</v>
      </c>
      <c r="G138" s="4">
        <f t="shared" si="12"/>
        <v>95.171428571428578</v>
      </c>
    </row>
    <row r="139" spans="1:7" x14ac:dyDescent="0.25">
      <c r="A139">
        <f t="shared" si="14"/>
        <v>133</v>
      </c>
      <c r="B139" t="s">
        <v>11</v>
      </c>
      <c r="C139" s="2">
        <v>44927</v>
      </c>
      <c r="D139">
        <f>+'[5]IPC-Nivel general'!D139</f>
        <v>98</v>
      </c>
      <c r="E139" s="14">
        <f t="shared" si="15"/>
        <v>8.1267359325172261E-3</v>
      </c>
      <c r="F139" s="3">
        <f t="shared" si="13"/>
        <v>0.12346669723718895</v>
      </c>
      <c r="G139" s="4">
        <f t="shared" si="12"/>
        <v>95.987142857142857</v>
      </c>
    </row>
    <row r="140" spans="1:7" x14ac:dyDescent="0.25">
      <c r="A140">
        <f t="shared" si="14"/>
        <v>134</v>
      </c>
      <c r="B140" t="s">
        <v>22</v>
      </c>
      <c r="C140" s="2">
        <v>44958</v>
      </c>
      <c r="D140">
        <f>+'[5]IPC-Nivel general'!D140</f>
        <v>97.93</v>
      </c>
      <c r="E140" s="14">
        <f t="shared" si="15"/>
        <v>-7.1428571428566734E-4</v>
      </c>
      <c r="F140" s="3">
        <f t="shared" si="13"/>
        <v>0.11945587562871518</v>
      </c>
      <c r="G140" s="4">
        <f t="shared" si="12"/>
        <v>96.611428571428561</v>
      </c>
    </row>
    <row r="141" spans="1:7" x14ac:dyDescent="0.25">
      <c r="A141">
        <f t="shared" si="14"/>
        <v>135</v>
      </c>
      <c r="B141" t="s">
        <v>12</v>
      </c>
      <c r="C141" s="2">
        <v>44986</v>
      </c>
      <c r="D141">
        <f>+'[5]IPC-Nivel general'!D141</f>
        <v>99</v>
      </c>
      <c r="E141" s="14">
        <f t="shared" si="15"/>
        <v>1.0926171755335279E-2</v>
      </c>
      <c r="F141" s="3">
        <f t="shared" si="13"/>
        <v>0.11098642127707325</v>
      </c>
      <c r="G141" s="4">
        <f t="shared" si="12"/>
        <v>97.227142857142852</v>
      </c>
    </row>
    <row r="142" spans="1:7" x14ac:dyDescent="0.25">
      <c r="A142">
        <f t="shared" si="14"/>
        <v>136</v>
      </c>
      <c r="B142" t="s">
        <v>13</v>
      </c>
      <c r="C142" s="2">
        <v>45017</v>
      </c>
      <c r="D142">
        <f>+'[5]IPC-Nivel general'!D142</f>
        <v>99.3</v>
      </c>
      <c r="E142" s="14">
        <f t="shared" si="15"/>
        <v>3.0303030303029388E-3</v>
      </c>
      <c r="F142" s="3">
        <f t="shared" si="13"/>
        <v>9.9059214167127818E-2</v>
      </c>
      <c r="G142" s="4">
        <f t="shared" ref="G142:G165" si="16">+AVERAGE(D136:D142)</f>
        <v>97.768571428571406</v>
      </c>
    </row>
    <row r="143" spans="1:7" x14ac:dyDescent="0.25">
      <c r="A143">
        <f t="shared" si="14"/>
        <v>137</v>
      </c>
      <c r="B143" t="s">
        <v>14</v>
      </c>
      <c r="C143" s="2">
        <v>45047</v>
      </c>
      <c r="D143">
        <f>+'[5]IPC-Nivel general'!D143</f>
        <v>99.41</v>
      </c>
      <c r="E143" s="14">
        <f t="shared" si="15"/>
        <v>1.1077542799597939E-3</v>
      </c>
      <c r="F143" s="3">
        <f t="shared" si="13"/>
        <v>8.7279886251777183E-2</v>
      </c>
      <c r="G143" s="4">
        <f t="shared" si="16"/>
        <v>98.255714285714276</v>
      </c>
    </row>
    <row r="144" spans="1:7" x14ac:dyDescent="0.25">
      <c r="A144">
        <f t="shared" si="14"/>
        <v>138</v>
      </c>
      <c r="B144" t="s">
        <v>15</v>
      </c>
      <c r="C144" s="2">
        <v>45078</v>
      </c>
      <c r="D144">
        <f>+'[5]IPC-Nivel general'!D144</f>
        <v>99.26</v>
      </c>
      <c r="E144" s="14">
        <f t="shared" si="15"/>
        <v>-1.5089025248967713E-3</v>
      </c>
      <c r="F144" s="3">
        <f t="shared" si="13"/>
        <v>7.5522808538303066E-2</v>
      </c>
      <c r="G144" s="4">
        <f t="shared" si="16"/>
        <v>98.587142857142865</v>
      </c>
    </row>
    <row r="145" spans="1:7" x14ac:dyDescent="0.25">
      <c r="A145">
        <f t="shared" si="14"/>
        <v>139</v>
      </c>
      <c r="B145" t="s">
        <v>16</v>
      </c>
      <c r="C145" s="2">
        <v>45108</v>
      </c>
      <c r="D145">
        <f>+'[5]IPC-Nivel general'!D145</f>
        <v>99.61</v>
      </c>
      <c r="E145" s="14">
        <f t="shared" si="15"/>
        <v>3.5260930888574293E-3</v>
      </c>
      <c r="F145" s="3">
        <f t="shared" si="13"/>
        <v>6.4664386489952985E-2</v>
      </c>
      <c r="G145" s="4">
        <f t="shared" si="16"/>
        <v>98.929999999999993</v>
      </c>
    </row>
    <row r="146" spans="1:7" x14ac:dyDescent="0.25">
      <c r="A146">
        <f t="shared" si="14"/>
        <v>140</v>
      </c>
      <c r="B146" t="s">
        <v>17</v>
      </c>
      <c r="C146" s="2">
        <v>45139</v>
      </c>
      <c r="D146">
        <f>+'[5]IPC-Nivel general'!D146</f>
        <v>99.72</v>
      </c>
      <c r="E146" s="14">
        <f t="shared" si="15"/>
        <v>1.1043067965064157E-3</v>
      </c>
      <c r="F146" s="3">
        <f t="shared" si="13"/>
        <v>5.312070968423277E-2</v>
      </c>
      <c r="G146" s="4">
        <f t="shared" si="16"/>
        <v>99.175714285714292</v>
      </c>
    </row>
    <row r="147" spans="1:7" x14ac:dyDescent="0.25">
      <c r="A147">
        <f t="shared" si="14"/>
        <v>141</v>
      </c>
      <c r="B147" t="s">
        <v>18</v>
      </c>
      <c r="C147" s="2">
        <v>45170</v>
      </c>
      <c r="D147">
        <f>+'[5]IPC-Nivel general'!D147</f>
        <v>100.39</v>
      </c>
      <c r="E147" s="14">
        <f t="shared" si="15"/>
        <v>6.718812675491348E-3</v>
      </c>
      <c r="F147" s="3">
        <f t="shared" ref="F147:F165" si="17">+D147/D135-1</f>
        <v>5.1094126269500606E-2</v>
      </c>
      <c r="G147" s="4">
        <f t="shared" si="16"/>
        <v>99.527142857142863</v>
      </c>
    </row>
    <row r="148" spans="1:7" x14ac:dyDescent="0.25">
      <c r="A148">
        <f t="shared" si="14"/>
        <v>142</v>
      </c>
      <c r="B148" t="s">
        <v>19</v>
      </c>
      <c r="C148" s="2">
        <v>45200</v>
      </c>
      <c r="D148">
        <f>+'[5]IPC-Nivel general'!D148</f>
        <v>100.84</v>
      </c>
      <c r="E148" s="14">
        <f t="shared" si="15"/>
        <v>4.4825181791015023E-3</v>
      </c>
      <c r="F148" s="3">
        <f t="shared" si="17"/>
        <v>5.0416666666666776E-2</v>
      </c>
      <c r="G148" s="4">
        <f t="shared" si="16"/>
        <v>99.789999999999992</v>
      </c>
    </row>
    <row r="149" spans="1:7" x14ac:dyDescent="0.25">
      <c r="A149">
        <f t="shared" si="14"/>
        <v>143</v>
      </c>
      <c r="B149" t="s">
        <v>20</v>
      </c>
      <c r="C149" s="2">
        <v>45231</v>
      </c>
      <c r="D149">
        <f>+'[5]IPC-Nivel general'!D149</f>
        <v>101.59</v>
      </c>
      <c r="E149" s="14">
        <f t="shared" si="15"/>
        <v>7.4375247917493059E-3</v>
      </c>
      <c r="F149" s="3">
        <f t="shared" si="17"/>
        <v>4.7967815143387771E-2</v>
      </c>
      <c r="G149" s="4">
        <f t="shared" si="16"/>
        <v>100.11714285714287</v>
      </c>
    </row>
    <row r="150" spans="1:7" x14ac:dyDescent="0.25">
      <c r="A150">
        <f t="shared" si="14"/>
        <v>144</v>
      </c>
      <c r="B150" t="s">
        <v>21</v>
      </c>
      <c r="C150" s="2">
        <v>45261</v>
      </c>
      <c r="D150">
        <f>+'[5]IPC-Nivel general'!D150</f>
        <v>101.04</v>
      </c>
      <c r="E150" s="14">
        <f t="shared" si="15"/>
        <v>-5.413918692784736E-3</v>
      </c>
      <c r="F150" s="3">
        <f t="shared" si="17"/>
        <v>3.9399238761444355E-2</v>
      </c>
      <c r="G150" s="4">
        <f t="shared" si="16"/>
        <v>100.35000000000001</v>
      </c>
    </row>
    <row r="151" spans="1:7" x14ac:dyDescent="0.25">
      <c r="A151">
        <f t="shared" si="14"/>
        <v>145</v>
      </c>
      <c r="B151" t="s">
        <v>11</v>
      </c>
      <c r="C151" s="2">
        <v>45292</v>
      </c>
      <c r="D151">
        <f>+'[5]IPC-Nivel general'!D151</f>
        <v>101.72</v>
      </c>
      <c r="E151" s="14">
        <f t="shared" si="15"/>
        <v>6.7300079176562111E-3</v>
      </c>
      <c r="F151" s="3">
        <f t="shared" si="17"/>
        <v>3.7959183673469399E-2</v>
      </c>
      <c r="G151" s="4">
        <f t="shared" si="16"/>
        <v>100.70142857142856</v>
      </c>
    </row>
    <row r="152" spans="1:7" x14ac:dyDescent="0.25">
      <c r="A152">
        <f t="shared" si="14"/>
        <v>146</v>
      </c>
      <c r="B152" t="s">
        <v>22</v>
      </c>
      <c r="C152" s="2">
        <v>45323</v>
      </c>
      <c r="D152">
        <f>+'[5]IPC-Nivel general'!D152</f>
        <v>102.32</v>
      </c>
      <c r="E152" s="14">
        <f t="shared" si="15"/>
        <v>5.8985450255601979E-3</v>
      </c>
      <c r="F152" s="3">
        <f t="shared" si="17"/>
        <v>4.4827938323291905E-2</v>
      </c>
      <c r="G152" s="4">
        <f t="shared" si="16"/>
        <v>101.08857142857144</v>
      </c>
    </row>
    <row r="153" spans="1:7" x14ac:dyDescent="0.25">
      <c r="A153">
        <f t="shared" si="14"/>
        <v>147</v>
      </c>
      <c r="B153" t="s">
        <v>12</v>
      </c>
      <c r="C153" s="2">
        <v>45352</v>
      </c>
      <c r="D153">
        <f>+'[5]IPC-Nivel general'!D153</f>
        <v>102.7</v>
      </c>
      <c r="E153" s="14">
        <f t="shared" si="15"/>
        <v>3.7138389366693225E-3</v>
      </c>
      <c r="F153" s="3">
        <f t="shared" si="17"/>
        <v>3.7373737373737503E-2</v>
      </c>
      <c r="G153" s="4">
        <f t="shared" si="16"/>
        <v>101.51428571428573</v>
      </c>
    </row>
    <row r="154" spans="1:7" x14ac:dyDescent="0.25">
      <c r="A154">
        <f t="shared" si="14"/>
        <v>148</v>
      </c>
      <c r="B154" t="s">
        <v>13</v>
      </c>
      <c r="C154" s="2">
        <v>45383</v>
      </c>
      <c r="D154">
        <f>+'[5]IPC-Nivel general'!D154</f>
        <v>103.24</v>
      </c>
      <c r="E154" s="14">
        <f t="shared" si="15"/>
        <v>5.2580331061342633E-3</v>
      </c>
      <c r="F154" s="3">
        <f t="shared" si="17"/>
        <v>3.9677744209466237E-2</v>
      </c>
      <c r="G154" s="4">
        <f t="shared" si="16"/>
        <v>101.92142857142858</v>
      </c>
    </row>
    <row r="155" spans="1:7" x14ac:dyDescent="0.25">
      <c r="A155">
        <f t="shared" si="14"/>
        <v>149</v>
      </c>
      <c r="B155" t="s">
        <v>14</v>
      </c>
      <c r="C155" s="2">
        <v>45413</v>
      </c>
      <c r="D155">
        <f>+'[5]IPC-Nivel general'!D155</f>
        <v>103.52</v>
      </c>
      <c r="E155" s="14">
        <f t="shared" si="15"/>
        <v>2.7121270825261057E-3</v>
      </c>
      <c r="F155" s="3">
        <f t="shared" si="17"/>
        <v>4.1343929182174888E-2</v>
      </c>
      <c r="G155" s="4">
        <f t="shared" si="16"/>
        <v>102.30428571428571</v>
      </c>
    </row>
    <row r="156" spans="1:7" x14ac:dyDescent="0.25">
      <c r="A156">
        <f t="shared" si="14"/>
        <v>150</v>
      </c>
      <c r="B156" t="s">
        <v>15</v>
      </c>
      <c r="C156" s="2">
        <v>45444</v>
      </c>
      <c r="D156">
        <f>+'[5]IPC-Nivel general'!D156</f>
        <v>103.42</v>
      </c>
      <c r="E156" s="14">
        <f t="shared" si="15"/>
        <v>-9.6599690880982969E-4</v>
      </c>
      <c r="F156" s="3">
        <f t="shared" si="17"/>
        <v>4.1910134998992543E-2</v>
      </c>
      <c r="G156" s="4">
        <f t="shared" si="16"/>
        <v>102.56571428571428</v>
      </c>
    </row>
    <row r="157" spans="1:7" x14ac:dyDescent="0.25">
      <c r="A157">
        <f t="shared" si="14"/>
        <v>151</v>
      </c>
      <c r="B157" t="s">
        <v>16</v>
      </c>
      <c r="C157" s="2">
        <v>45474</v>
      </c>
      <c r="D157">
        <f>+'[5]IPC-Nivel general'!D157</f>
        <v>104.19</v>
      </c>
      <c r="E157" s="14">
        <f t="shared" si="15"/>
        <v>7.4453684006960952E-3</v>
      </c>
      <c r="F157" s="3">
        <f t="shared" si="17"/>
        <v>4.5979319345447189E-2</v>
      </c>
      <c r="G157" s="4">
        <f t="shared" si="16"/>
        <v>103.01571428571427</v>
      </c>
    </row>
    <row r="158" spans="1:7" x14ac:dyDescent="0.25">
      <c r="A158">
        <f t="shared" si="14"/>
        <v>152</v>
      </c>
      <c r="B158" t="s">
        <v>17</v>
      </c>
      <c r="C158" s="2">
        <v>45505</v>
      </c>
      <c r="D158">
        <f>+'[5]IPC-Nivel general'!D158</f>
        <v>104.45</v>
      </c>
      <c r="E158" s="14">
        <f t="shared" si="15"/>
        <v>2.4954410212112421E-3</v>
      </c>
      <c r="F158" s="3">
        <f t="shared" si="17"/>
        <v>4.7432811873245218E-2</v>
      </c>
      <c r="G158" s="4">
        <f t="shared" si="16"/>
        <v>103.40571428571427</v>
      </c>
    </row>
    <row r="159" spans="1:7" x14ac:dyDescent="0.25">
      <c r="A159">
        <f t="shared" si="14"/>
        <v>153</v>
      </c>
      <c r="B159" t="s">
        <v>18</v>
      </c>
      <c r="C159" s="2">
        <v>45536</v>
      </c>
      <c r="D159">
        <f>+'[5]IPC-Nivel general'!D159</f>
        <v>104.54</v>
      </c>
      <c r="E159" s="14">
        <f t="shared" si="15"/>
        <v>8.6165629487799933E-4</v>
      </c>
      <c r="F159" s="3">
        <f t="shared" si="17"/>
        <v>4.133877876282499E-2</v>
      </c>
      <c r="G159" s="4">
        <f t="shared" si="16"/>
        <v>103.72285714285714</v>
      </c>
    </row>
    <row r="160" spans="1:7" x14ac:dyDescent="0.25">
      <c r="A160">
        <f t="shared" si="14"/>
        <v>154</v>
      </c>
      <c r="B160" t="s">
        <v>19</v>
      </c>
      <c r="C160" s="2">
        <v>45566</v>
      </c>
      <c r="D160">
        <f>+'[5]IPC-Nivel general'!D160</f>
        <v>105.56</v>
      </c>
      <c r="E160" s="14">
        <f t="shared" si="15"/>
        <v>9.7570308016070584E-3</v>
      </c>
      <c r="F160" s="3">
        <f t="shared" si="17"/>
        <v>4.6806822689408945E-2</v>
      </c>
      <c r="G160" s="4">
        <f t="shared" si="16"/>
        <v>104.13142857142859</v>
      </c>
    </row>
    <row r="161" spans="1:7" x14ac:dyDescent="0.25">
      <c r="A161">
        <f t="shared" si="14"/>
        <v>155</v>
      </c>
      <c r="B161" t="s">
        <v>20</v>
      </c>
      <c r="C161" s="2">
        <v>45597</v>
      </c>
      <c r="D161">
        <f>+'[5]IPC-Nivel general'!D161</f>
        <v>105.83</v>
      </c>
      <c r="E161" s="14">
        <f t="shared" si="15"/>
        <v>2.557787040545545E-3</v>
      </c>
      <c r="F161" s="3">
        <f t="shared" si="17"/>
        <v>4.1736391377104054E-2</v>
      </c>
      <c r="G161" s="4">
        <f t="shared" si="16"/>
        <v>104.50142857142859</v>
      </c>
    </row>
    <row r="162" spans="1:7" x14ac:dyDescent="0.25">
      <c r="A162">
        <f t="shared" si="14"/>
        <v>156</v>
      </c>
      <c r="B162" t="s">
        <v>21</v>
      </c>
      <c r="C162" s="2">
        <v>45627</v>
      </c>
      <c r="D162">
        <f>+'[5]IPC-Nivel general'!D162</f>
        <v>105.62</v>
      </c>
      <c r="E162" s="14">
        <f t="shared" si="15"/>
        <v>-1.9843144665973034E-3</v>
      </c>
      <c r="F162" s="3">
        <f t="shared" si="17"/>
        <v>4.5328582739509127E-2</v>
      </c>
      <c r="G162" s="4">
        <f t="shared" si="16"/>
        <v>104.80142857142859</v>
      </c>
    </row>
    <row r="163" spans="1:7" x14ac:dyDescent="0.25">
      <c r="A163">
        <f t="shared" si="14"/>
        <v>157</v>
      </c>
      <c r="B163" t="s">
        <v>11</v>
      </c>
      <c r="C163" s="2">
        <v>45658</v>
      </c>
      <c r="D163">
        <f>+'[5]IPC-Nivel general'!D163</f>
        <v>106.74</v>
      </c>
      <c r="E163" s="14">
        <f t="shared" si="15"/>
        <v>1.0604052262829011E-2</v>
      </c>
      <c r="F163" s="3">
        <f t="shared" si="17"/>
        <v>4.9351160047188314E-2</v>
      </c>
      <c r="G163" s="4">
        <f t="shared" si="16"/>
        <v>105.2757142857143</v>
      </c>
    </row>
    <row r="164" spans="1:7" x14ac:dyDescent="0.25">
      <c r="A164">
        <f t="shared" si="14"/>
        <v>158</v>
      </c>
      <c r="B164" t="s">
        <v>22</v>
      </c>
      <c r="C164" s="2">
        <v>45689</v>
      </c>
      <c r="D164">
        <f>+'[5]IPC-Nivel general'!D164</f>
        <v>107.16</v>
      </c>
      <c r="E164" s="14">
        <f t="shared" si="15"/>
        <v>3.9347948285552992E-3</v>
      </c>
      <c r="F164" s="3">
        <f t="shared" si="17"/>
        <v>4.7302580140734962E-2</v>
      </c>
      <c r="G164" s="4">
        <f t="shared" si="16"/>
        <v>105.7</v>
      </c>
    </row>
    <row r="165" spans="1:7" x14ac:dyDescent="0.25">
      <c r="A165">
        <f t="shared" si="14"/>
        <v>159</v>
      </c>
      <c r="B165" t="s">
        <v>12</v>
      </c>
      <c r="C165" s="2">
        <v>45717</v>
      </c>
      <c r="D165">
        <f>+'[5]IPC-Nivel general'!D165</f>
        <v>107.7</v>
      </c>
      <c r="E165" s="14">
        <f t="shared" si="15"/>
        <v>5.0391937290035216E-3</v>
      </c>
      <c r="F165" s="3">
        <f t="shared" si="17"/>
        <v>4.8685491723466479E-2</v>
      </c>
      <c r="G165" s="4">
        <f t="shared" si="16"/>
        <v>106.16428571428571</v>
      </c>
    </row>
    <row r="166" spans="1:7" x14ac:dyDescent="0.25">
      <c r="A166">
        <f t="shared" si="14"/>
        <v>160</v>
      </c>
      <c r="B166" t="s">
        <v>13</v>
      </c>
      <c r="C166" s="2">
        <v>45748</v>
      </c>
      <c r="D166">
        <f>+'[5]IPC-Nivel general'!D166</f>
        <v>107.91</v>
      </c>
      <c r="E166" s="14">
        <f t="shared" si="15"/>
        <v>1.949860724233865E-3</v>
      </c>
      <c r="F166" s="3">
        <f t="shared" ref="F166" si="18">+D166/D154-1</f>
        <v>4.5234405269275468E-2</v>
      </c>
      <c r="G166" s="4">
        <f t="shared" ref="G166" si="19">+AVERAGE(D160:D166)</f>
        <v>106.64571428571428</v>
      </c>
    </row>
    <row r="167" spans="1:7" x14ac:dyDescent="0.25">
      <c r="A167">
        <f t="shared" si="14"/>
        <v>161</v>
      </c>
      <c r="B167" t="s">
        <v>14</v>
      </c>
      <c r="C167" s="2">
        <v>45778</v>
      </c>
      <c r="E167" s="14"/>
      <c r="F167" s="3"/>
      <c r="G167" s="4"/>
    </row>
    <row r="168" spans="1:7" x14ac:dyDescent="0.25">
      <c r="A168">
        <f t="shared" si="14"/>
        <v>162</v>
      </c>
      <c r="B168" t="s">
        <v>15</v>
      </c>
      <c r="C168" s="2">
        <v>45809</v>
      </c>
    </row>
    <row r="169" spans="1:7" x14ac:dyDescent="0.25">
      <c r="A169">
        <f t="shared" si="14"/>
        <v>163</v>
      </c>
      <c r="B169" t="s">
        <v>16</v>
      </c>
      <c r="C169" s="2">
        <v>45839</v>
      </c>
    </row>
    <row r="170" spans="1:7" x14ac:dyDescent="0.25">
      <c r="A170">
        <f t="shared" si="14"/>
        <v>164</v>
      </c>
      <c r="B170" t="s">
        <v>17</v>
      </c>
      <c r="C170" s="2">
        <v>45870</v>
      </c>
    </row>
    <row r="171" spans="1:7" x14ac:dyDescent="0.25">
      <c r="A171">
        <f t="shared" si="14"/>
        <v>165</v>
      </c>
      <c r="B171" t="s">
        <v>18</v>
      </c>
      <c r="C171" s="2">
        <v>45901</v>
      </c>
    </row>
    <row r="172" spans="1:7" x14ac:dyDescent="0.25">
      <c r="A172">
        <f t="shared" si="14"/>
        <v>166</v>
      </c>
      <c r="B172" t="s">
        <v>19</v>
      </c>
      <c r="C172" s="2">
        <v>45931</v>
      </c>
    </row>
    <row r="173" spans="1:7" x14ac:dyDescent="0.25">
      <c r="A173">
        <f t="shared" si="14"/>
        <v>167</v>
      </c>
      <c r="B173" t="s">
        <v>20</v>
      </c>
      <c r="C173" s="2">
        <v>45962</v>
      </c>
    </row>
    <row r="174" spans="1:7" x14ac:dyDescent="0.25">
      <c r="A174">
        <f t="shared" si="14"/>
        <v>168</v>
      </c>
      <c r="B174" t="s">
        <v>21</v>
      </c>
      <c r="C174" s="2">
        <v>45992</v>
      </c>
    </row>
    <row r="175" spans="1:7" x14ac:dyDescent="0.25">
      <c r="A175">
        <f t="shared" si="14"/>
        <v>169</v>
      </c>
      <c r="B175" t="s">
        <v>11</v>
      </c>
      <c r="C175" s="2">
        <v>46023</v>
      </c>
    </row>
    <row r="176" spans="1:7" x14ac:dyDescent="0.25">
      <c r="A176">
        <f t="shared" si="14"/>
        <v>170</v>
      </c>
      <c r="B176" t="s">
        <v>22</v>
      </c>
      <c r="C176" s="2">
        <v>46054</v>
      </c>
    </row>
    <row r="177" spans="1:3" x14ac:dyDescent="0.25">
      <c r="A177">
        <f t="shared" si="14"/>
        <v>171</v>
      </c>
      <c r="B177" t="s">
        <v>12</v>
      </c>
      <c r="C177" s="2">
        <v>46082</v>
      </c>
    </row>
    <row r="178" spans="1:3" x14ac:dyDescent="0.25">
      <c r="A178">
        <f t="shared" si="14"/>
        <v>172</v>
      </c>
      <c r="B178" t="s">
        <v>13</v>
      </c>
      <c r="C178" s="2">
        <v>46113</v>
      </c>
    </row>
    <row r="179" spans="1:3" x14ac:dyDescent="0.25">
      <c r="A179">
        <f t="shared" si="14"/>
        <v>173</v>
      </c>
      <c r="B179" t="s">
        <v>14</v>
      </c>
      <c r="C179" s="2">
        <v>46143</v>
      </c>
    </row>
    <row r="180" spans="1:3" x14ac:dyDescent="0.25">
      <c r="A180">
        <f t="shared" si="14"/>
        <v>174</v>
      </c>
      <c r="B180" t="s">
        <v>15</v>
      </c>
      <c r="C180" s="2">
        <v>46174</v>
      </c>
    </row>
    <row r="181" spans="1:3" x14ac:dyDescent="0.25">
      <c r="A181">
        <f t="shared" si="14"/>
        <v>175</v>
      </c>
      <c r="B181" t="s">
        <v>16</v>
      </c>
      <c r="C181" s="2">
        <v>46204</v>
      </c>
    </row>
    <row r="182" spans="1:3" x14ac:dyDescent="0.25">
      <c r="A182">
        <f t="shared" si="14"/>
        <v>176</v>
      </c>
      <c r="B182" t="s">
        <v>17</v>
      </c>
      <c r="C182" s="2">
        <v>46235</v>
      </c>
    </row>
    <row r="183" spans="1:3" x14ac:dyDescent="0.25">
      <c r="A183">
        <f t="shared" si="14"/>
        <v>177</v>
      </c>
      <c r="B183" t="s">
        <v>18</v>
      </c>
      <c r="C183" s="2">
        <v>46266</v>
      </c>
    </row>
    <row r="184" spans="1:3" x14ac:dyDescent="0.25">
      <c r="A184">
        <f t="shared" si="14"/>
        <v>178</v>
      </c>
      <c r="B184" t="s">
        <v>19</v>
      </c>
      <c r="C184" s="2">
        <v>46296</v>
      </c>
    </row>
    <row r="185" spans="1:3" x14ac:dyDescent="0.25">
      <c r="A185">
        <f t="shared" si="14"/>
        <v>179</v>
      </c>
      <c r="B185" t="s">
        <v>20</v>
      </c>
      <c r="C185" s="2">
        <v>46327</v>
      </c>
    </row>
    <row r="186" spans="1:3" x14ac:dyDescent="0.25">
      <c r="A186">
        <f t="shared" si="14"/>
        <v>180</v>
      </c>
      <c r="B186" t="s">
        <v>21</v>
      </c>
      <c r="C186" s="2">
        <v>46357</v>
      </c>
    </row>
    <row r="187" spans="1:3" x14ac:dyDescent="0.25">
      <c r="A187">
        <f t="shared" si="14"/>
        <v>181</v>
      </c>
      <c r="B187" t="s">
        <v>11</v>
      </c>
      <c r="C187" s="2">
        <v>46388</v>
      </c>
    </row>
    <row r="188" spans="1:3" x14ac:dyDescent="0.25">
      <c r="A188">
        <f t="shared" si="14"/>
        <v>182</v>
      </c>
      <c r="B188" t="s">
        <v>22</v>
      </c>
      <c r="C188" s="2">
        <v>46419</v>
      </c>
    </row>
    <row r="189" spans="1:3" x14ac:dyDescent="0.25">
      <c r="A189">
        <f t="shared" si="14"/>
        <v>183</v>
      </c>
      <c r="B189" t="s">
        <v>12</v>
      </c>
      <c r="C189" s="2">
        <v>46447</v>
      </c>
    </row>
    <row r="190" spans="1:3" x14ac:dyDescent="0.25">
      <c r="A190">
        <f t="shared" si="14"/>
        <v>184</v>
      </c>
      <c r="B190" t="s">
        <v>13</v>
      </c>
      <c r="C190" s="2">
        <v>46478</v>
      </c>
    </row>
    <row r="191" spans="1:3" x14ac:dyDescent="0.25">
      <c r="A191">
        <f t="shared" si="14"/>
        <v>185</v>
      </c>
      <c r="B191" t="s">
        <v>14</v>
      </c>
      <c r="C191" s="2">
        <v>46508</v>
      </c>
    </row>
    <row r="192" spans="1:3" x14ac:dyDescent="0.25">
      <c r="A192">
        <f t="shared" si="14"/>
        <v>186</v>
      </c>
      <c r="B192" t="s">
        <v>15</v>
      </c>
      <c r="C192" s="2">
        <v>46539</v>
      </c>
    </row>
    <row r="193" spans="1:3" x14ac:dyDescent="0.25">
      <c r="A193">
        <f t="shared" si="14"/>
        <v>187</v>
      </c>
      <c r="B193" t="s">
        <v>16</v>
      </c>
      <c r="C193" s="2">
        <v>46569</v>
      </c>
    </row>
    <row r="194" spans="1:3" x14ac:dyDescent="0.25">
      <c r="A194">
        <f t="shared" si="14"/>
        <v>188</v>
      </c>
      <c r="B194" t="s">
        <v>17</v>
      </c>
      <c r="C194" s="2">
        <v>46600</v>
      </c>
    </row>
    <row r="195" spans="1:3" x14ac:dyDescent="0.25">
      <c r="A195">
        <f t="shared" si="14"/>
        <v>189</v>
      </c>
      <c r="B195" t="s">
        <v>18</v>
      </c>
      <c r="C195" s="2">
        <v>46631</v>
      </c>
    </row>
    <row r="196" spans="1:3" x14ac:dyDescent="0.25">
      <c r="A196">
        <f t="shared" si="14"/>
        <v>190</v>
      </c>
      <c r="B196" t="s">
        <v>19</v>
      </c>
      <c r="C196" s="2">
        <v>46661</v>
      </c>
    </row>
    <row r="197" spans="1:3" x14ac:dyDescent="0.25">
      <c r="A197">
        <f t="shared" si="14"/>
        <v>191</v>
      </c>
      <c r="B197" t="s">
        <v>20</v>
      </c>
      <c r="C197" s="2">
        <v>46692</v>
      </c>
    </row>
    <row r="198" spans="1:3" x14ac:dyDescent="0.25">
      <c r="A198">
        <f t="shared" si="14"/>
        <v>192</v>
      </c>
      <c r="B198" t="s">
        <v>21</v>
      </c>
      <c r="C198" s="2">
        <v>46722</v>
      </c>
    </row>
    <row r="199" spans="1:3" x14ac:dyDescent="0.25">
      <c r="A199">
        <f t="shared" si="14"/>
        <v>193</v>
      </c>
      <c r="B199" t="s">
        <v>11</v>
      </c>
      <c r="C199" s="2">
        <v>46753</v>
      </c>
    </row>
    <row r="200" spans="1:3" x14ac:dyDescent="0.25">
      <c r="A200">
        <f t="shared" si="14"/>
        <v>194</v>
      </c>
      <c r="B200" t="s">
        <v>22</v>
      </c>
      <c r="C200" s="2">
        <v>46784</v>
      </c>
    </row>
    <row r="201" spans="1:3" x14ac:dyDescent="0.25">
      <c r="A201">
        <f t="shared" ref="A201:A234" si="20">+A200+1</f>
        <v>195</v>
      </c>
      <c r="B201" t="s">
        <v>12</v>
      </c>
      <c r="C201" s="2">
        <v>46813</v>
      </c>
    </row>
    <row r="202" spans="1:3" x14ac:dyDescent="0.25">
      <c r="A202">
        <f t="shared" si="20"/>
        <v>196</v>
      </c>
      <c r="B202" t="s">
        <v>13</v>
      </c>
      <c r="C202" s="2">
        <v>46844</v>
      </c>
    </row>
    <row r="203" spans="1:3" x14ac:dyDescent="0.25">
      <c r="A203">
        <f t="shared" si="20"/>
        <v>197</v>
      </c>
      <c r="B203" t="s">
        <v>14</v>
      </c>
      <c r="C203" s="2">
        <v>46874</v>
      </c>
    </row>
    <row r="204" spans="1:3" x14ac:dyDescent="0.25">
      <c r="A204">
        <f t="shared" si="20"/>
        <v>198</v>
      </c>
      <c r="B204" t="s">
        <v>15</v>
      </c>
      <c r="C204" s="2">
        <v>46905</v>
      </c>
    </row>
    <row r="205" spans="1:3" x14ac:dyDescent="0.25">
      <c r="A205">
        <f t="shared" si="20"/>
        <v>199</v>
      </c>
      <c r="B205" t="s">
        <v>16</v>
      </c>
      <c r="C205" s="2">
        <v>46935</v>
      </c>
    </row>
    <row r="206" spans="1:3" x14ac:dyDescent="0.25">
      <c r="A206">
        <f t="shared" si="20"/>
        <v>200</v>
      </c>
      <c r="B206" t="s">
        <v>17</v>
      </c>
      <c r="C206" s="2">
        <v>46966</v>
      </c>
    </row>
    <row r="207" spans="1:3" x14ac:dyDescent="0.25">
      <c r="A207">
        <f t="shared" si="20"/>
        <v>201</v>
      </c>
      <c r="B207" t="s">
        <v>18</v>
      </c>
      <c r="C207" s="2">
        <v>46997</v>
      </c>
    </row>
    <row r="208" spans="1:3" x14ac:dyDescent="0.25">
      <c r="A208">
        <f t="shared" si="20"/>
        <v>202</v>
      </c>
      <c r="B208" t="s">
        <v>19</v>
      </c>
      <c r="C208" s="2">
        <v>47027</v>
      </c>
    </row>
    <row r="209" spans="1:3" x14ac:dyDescent="0.25">
      <c r="A209">
        <f t="shared" si="20"/>
        <v>203</v>
      </c>
      <c r="B209" t="s">
        <v>20</v>
      </c>
      <c r="C209" s="2">
        <v>47058</v>
      </c>
    </row>
    <row r="210" spans="1:3" x14ac:dyDescent="0.25">
      <c r="A210">
        <f t="shared" si="20"/>
        <v>204</v>
      </c>
      <c r="B210" t="s">
        <v>21</v>
      </c>
      <c r="C210" s="2">
        <v>47088</v>
      </c>
    </row>
    <row r="211" spans="1:3" x14ac:dyDescent="0.25">
      <c r="A211">
        <f t="shared" si="20"/>
        <v>205</v>
      </c>
      <c r="B211" t="s">
        <v>11</v>
      </c>
      <c r="C211" s="2">
        <v>47119</v>
      </c>
    </row>
    <row r="212" spans="1:3" x14ac:dyDescent="0.25">
      <c r="A212">
        <f t="shared" si="20"/>
        <v>206</v>
      </c>
      <c r="B212" t="s">
        <v>22</v>
      </c>
      <c r="C212" s="2">
        <v>47150</v>
      </c>
    </row>
    <row r="213" spans="1:3" x14ac:dyDescent="0.25">
      <c r="A213">
        <f t="shared" si="20"/>
        <v>207</v>
      </c>
      <c r="B213" t="s">
        <v>12</v>
      </c>
      <c r="C213" s="2">
        <v>47178</v>
      </c>
    </row>
    <row r="214" spans="1:3" x14ac:dyDescent="0.25">
      <c r="A214">
        <f t="shared" si="20"/>
        <v>208</v>
      </c>
      <c r="B214" t="s">
        <v>13</v>
      </c>
      <c r="C214" s="2">
        <v>47209</v>
      </c>
    </row>
    <row r="215" spans="1:3" x14ac:dyDescent="0.25">
      <c r="A215">
        <f t="shared" si="20"/>
        <v>209</v>
      </c>
      <c r="B215" t="s">
        <v>14</v>
      </c>
      <c r="C215" s="2">
        <v>47239</v>
      </c>
    </row>
    <row r="216" spans="1:3" x14ac:dyDescent="0.25">
      <c r="A216">
        <f t="shared" si="20"/>
        <v>210</v>
      </c>
      <c r="B216" t="s">
        <v>15</v>
      </c>
      <c r="C216" s="2">
        <v>47270</v>
      </c>
    </row>
    <row r="217" spans="1:3" x14ac:dyDescent="0.25">
      <c r="A217">
        <f t="shared" si="20"/>
        <v>211</v>
      </c>
      <c r="B217" t="s">
        <v>16</v>
      </c>
      <c r="C217" s="2">
        <v>47300</v>
      </c>
    </row>
    <row r="218" spans="1:3" x14ac:dyDescent="0.25">
      <c r="A218">
        <f t="shared" si="20"/>
        <v>212</v>
      </c>
      <c r="B218" t="s">
        <v>17</v>
      </c>
      <c r="C218" s="2">
        <v>47331</v>
      </c>
    </row>
    <row r="219" spans="1:3" x14ac:dyDescent="0.25">
      <c r="A219">
        <f t="shared" si="20"/>
        <v>213</v>
      </c>
      <c r="B219" t="s">
        <v>18</v>
      </c>
      <c r="C219" s="2">
        <v>47362</v>
      </c>
    </row>
    <row r="220" spans="1:3" x14ac:dyDescent="0.25">
      <c r="A220">
        <f t="shared" si="20"/>
        <v>214</v>
      </c>
      <c r="B220" t="s">
        <v>19</v>
      </c>
      <c r="C220" s="2">
        <v>47392</v>
      </c>
    </row>
    <row r="221" spans="1:3" x14ac:dyDescent="0.25">
      <c r="A221">
        <f t="shared" si="20"/>
        <v>215</v>
      </c>
      <c r="B221" t="s">
        <v>20</v>
      </c>
      <c r="C221" s="2">
        <v>47423</v>
      </c>
    </row>
    <row r="222" spans="1:3" x14ac:dyDescent="0.25">
      <c r="A222">
        <f t="shared" si="20"/>
        <v>216</v>
      </c>
      <c r="B222" t="s">
        <v>21</v>
      </c>
      <c r="C222" s="2">
        <v>47453</v>
      </c>
    </row>
    <row r="223" spans="1:3" x14ac:dyDescent="0.25">
      <c r="A223">
        <f t="shared" si="20"/>
        <v>217</v>
      </c>
      <c r="B223" t="s">
        <v>11</v>
      </c>
      <c r="C223" s="2">
        <v>47484</v>
      </c>
    </row>
    <row r="224" spans="1:3" x14ac:dyDescent="0.25">
      <c r="A224">
        <f t="shared" si="20"/>
        <v>218</v>
      </c>
      <c r="B224" t="s">
        <v>22</v>
      </c>
      <c r="C224" s="2">
        <v>47515</v>
      </c>
    </row>
    <row r="225" spans="1:3" x14ac:dyDescent="0.25">
      <c r="A225">
        <f t="shared" si="20"/>
        <v>219</v>
      </c>
      <c r="B225" t="s">
        <v>12</v>
      </c>
      <c r="C225" s="2">
        <v>47543</v>
      </c>
    </row>
    <row r="226" spans="1:3" x14ac:dyDescent="0.25">
      <c r="A226">
        <f t="shared" si="20"/>
        <v>220</v>
      </c>
      <c r="B226" t="s">
        <v>13</v>
      </c>
      <c r="C226" s="2">
        <v>47574</v>
      </c>
    </row>
    <row r="227" spans="1:3" x14ac:dyDescent="0.25">
      <c r="A227">
        <f t="shared" si="20"/>
        <v>221</v>
      </c>
      <c r="B227" t="s">
        <v>14</v>
      </c>
      <c r="C227" s="2">
        <v>47604</v>
      </c>
    </row>
    <row r="228" spans="1:3" x14ac:dyDescent="0.25">
      <c r="A228">
        <f t="shared" si="20"/>
        <v>222</v>
      </c>
      <c r="B228" t="s">
        <v>15</v>
      </c>
      <c r="C228" s="2">
        <v>47635</v>
      </c>
    </row>
    <row r="229" spans="1:3" x14ac:dyDescent="0.25">
      <c r="A229">
        <f t="shared" si="20"/>
        <v>223</v>
      </c>
      <c r="B229" t="s">
        <v>16</v>
      </c>
      <c r="C229" s="2">
        <v>47665</v>
      </c>
    </row>
    <row r="230" spans="1:3" x14ac:dyDescent="0.25">
      <c r="A230">
        <f t="shared" si="20"/>
        <v>224</v>
      </c>
      <c r="B230" t="s">
        <v>17</v>
      </c>
      <c r="C230" s="2">
        <v>47696</v>
      </c>
    </row>
    <row r="231" spans="1:3" x14ac:dyDescent="0.25">
      <c r="A231">
        <f t="shared" si="20"/>
        <v>225</v>
      </c>
      <c r="B231" t="s">
        <v>18</v>
      </c>
      <c r="C231" s="2">
        <v>47727</v>
      </c>
    </row>
    <row r="232" spans="1:3" x14ac:dyDescent="0.25">
      <c r="A232">
        <f t="shared" si="20"/>
        <v>226</v>
      </c>
      <c r="B232" t="s">
        <v>19</v>
      </c>
      <c r="C232" s="2">
        <v>47757</v>
      </c>
    </row>
    <row r="233" spans="1:3" x14ac:dyDescent="0.25">
      <c r="A233">
        <f t="shared" si="20"/>
        <v>227</v>
      </c>
      <c r="B233" t="s">
        <v>20</v>
      </c>
      <c r="C233" s="2">
        <v>47788</v>
      </c>
    </row>
    <row r="234" spans="1:3" x14ac:dyDescent="0.25">
      <c r="A234">
        <f t="shared" si="20"/>
        <v>228</v>
      </c>
      <c r="B234" t="s">
        <v>21</v>
      </c>
      <c r="C234" s="2">
        <v>47818</v>
      </c>
    </row>
    <row r="235" spans="1:3" x14ac:dyDescent="0.25">
      <c r="C235" s="2"/>
    </row>
    <row r="295" spans="7:7" x14ac:dyDescent="0.25">
      <c r="G295" s="4"/>
    </row>
  </sheetData>
  <autoFilter ref="B6:F306"/>
  <mergeCells count="1">
    <mergeCell ref="I70:O71"/>
  </mergeCells>
  <phoneticPr fontId="26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theme="6" tint="0.79998168889431442"/>
  </sheetPr>
  <dimension ref="A1:P295"/>
  <sheetViews>
    <sheetView showGridLines="0" zoomScale="85" zoomScaleNormal="85" workbookViewId="0">
      <selection activeCell="D169" sqref="D169"/>
    </sheetView>
  </sheetViews>
  <sheetFormatPr baseColWidth="10" defaultRowHeight="15" x14ac:dyDescent="0.25"/>
  <sheetData>
    <row r="1" spans="1:16" x14ac:dyDescent="0.25">
      <c r="B1" s="1" t="s">
        <v>44</v>
      </c>
    </row>
    <row r="3" spans="1:16" x14ac:dyDescent="0.25">
      <c r="B3" t="s">
        <v>0</v>
      </c>
      <c r="C3" s="13" t="s">
        <v>43</v>
      </c>
    </row>
    <row r="6" spans="1:16" ht="45" x14ac:dyDescent="0.25">
      <c r="B6" s="5" t="s">
        <v>8</v>
      </c>
      <c r="C6" s="5" t="s">
        <v>23</v>
      </c>
      <c r="D6" s="5" t="s">
        <v>26</v>
      </c>
      <c r="E6" s="5" t="s">
        <v>2</v>
      </c>
      <c r="F6" s="5" t="s">
        <v>3</v>
      </c>
      <c r="G6" s="5" t="s">
        <v>24</v>
      </c>
      <c r="I6" s="5" t="s">
        <v>8</v>
      </c>
      <c r="J6" s="5" t="s">
        <v>9</v>
      </c>
      <c r="K6" s="5" t="s">
        <v>10</v>
      </c>
      <c r="L6" s="5" t="s">
        <v>1</v>
      </c>
    </row>
    <row r="7" spans="1:16" x14ac:dyDescent="0.25">
      <c r="A7">
        <v>1</v>
      </c>
      <c r="B7" t="s">
        <v>11</v>
      </c>
      <c r="C7" s="2">
        <v>40909</v>
      </c>
      <c r="D7" s="46">
        <f>+'[5]IPP-Industrias general'!D7</f>
        <v>100.49</v>
      </c>
      <c r="E7" s="3"/>
      <c r="F7" s="3"/>
      <c r="G7" s="3"/>
      <c r="I7" t="s">
        <v>11</v>
      </c>
      <c r="J7" s="4" t="e">
        <f t="shared" ref="J7:J18" ca="1" si="0">+_xlfn.MAXIFS($D$7:$D$250,$B$7:$B$250,I7)</f>
        <v>#NAME?</v>
      </c>
      <c r="K7" s="4" t="e">
        <f t="shared" ref="K7:K18" ca="1" si="1">+_xlfn.MINIFS($D$7:$D$250,$B$7:$B$250,I7)</f>
        <v>#NAME?</v>
      </c>
      <c r="L7" s="4">
        <f t="shared" ref="L7:L18" si="2">+AVERAGEIF($B$7:$B$250,I7,$D$7:$D$250)</f>
        <v>116.80571428571429</v>
      </c>
      <c r="O7" s="6" t="s">
        <v>6</v>
      </c>
      <c r="P7" s="7">
        <f>+AVERAGE(D7:D165)</f>
        <v>116.16704402515722</v>
      </c>
    </row>
    <row r="8" spans="1:16" x14ac:dyDescent="0.25">
      <c r="A8">
        <f>+A7+1</f>
        <v>2</v>
      </c>
      <c r="B8" t="s">
        <v>22</v>
      </c>
      <c r="C8" s="2">
        <v>40940</v>
      </c>
      <c r="D8" s="46">
        <f>+'[5]IPP-Industrias general'!D8</f>
        <v>102.67</v>
      </c>
      <c r="E8" s="14">
        <f>+D8/D7-1</f>
        <v>2.1693700865757837E-2</v>
      </c>
      <c r="F8" s="3"/>
      <c r="G8" s="3"/>
      <c r="I8" t="s">
        <v>22</v>
      </c>
      <c r="J8" s="4" t="e">
        <f t="shared" ca="1" si="0"/>
        <v>#NAME?</v>
      </c>
      <c r="K8" s="4" t="e">
        <f t="shared" ca="1" si="1"/>
        <v>#NAME?</v>
      </c>
      <c r="L8" s="4">
        <f t="shared" si="2"/>
        <v>117.41214285714285</v>
      </c>
      <c r="O8" s="8" t="s">
        <v>7</v>
      </c>
      <c r="P8" s="9">
        <f>+MEDIAN(D7:D165)</f>
        <v>99.97</v>
      </c>
    </row>
    <row r="9" spans="1:16" x14ac:dyDescent="0.25">
      <c r="A9">
        <f t="shared" ref="A9:A72" si="3">+A8+1</f>
        <v>3</v>
      </c>
      <c r="B9" t="s">
        <v>12</v>
      </c>
      <c r="C9" s="2">
        <v>40969</v>
      </c>
      <c r="D9" s="46">
        <f>+'[5]IPP-Industrias general'!D9</f>
        <v>102.93</v>
      </c>
      <c r="E9" s="14">
        <f t="shared" ref="E9:E72" si="4">+D9/D8-1</f>
        <v>2.532385312165264E-3</v>
      </c>
      <c r="F9" s="3"/>
      <c r="G9" s="3"/>
      <c r="I9" t="s">
        <v>12</v>
      </c>
      <c r="J9" s="4" t="e">
        <f t="shared" ca="1" si="0"/>
        <v>#NAME?</v>
      </c>
      <c r="K9" s="4" t="e">
        <f t="shared" ca="1" si="1"/>
        <v>#NAME?</v>
      </c>
      <c r="L9" s="4">
        <f t="shared" si="2"/>
        <v>118.30428571428571</v>
      </c>
      <c r="O9" s="8" t="s">
        <v>4</v>
      </c>
      <c r="P9" s="9">
        <f>+STDEV(D7:D165)</f>
        <v>30.890984399275521</v>
      </c>
    </row>
    <row r="10" spans="1:16" x14ac:dyDescent="0.25">
      <c r="A10">
        <f t="shared" si="3"/>
        <v>4</v>
      </c>
      <c r="B10" t="s">
        <v>13</v>
      </c>
      <c r="C10" s="2">
        <v>41000</v>
      </c>
      <c r="D10" s="46">
        <f>+'[5]IPP-Industrias general'!D10</f>
        <v>100.87</v>
      </c>
      <c r="E10" s="14">
        <f t="shared" si="4"/>
        <v>-2.0013601476731813E-2</v>
      </c>
      <c r="F10" s="3"/>
      <c r="G10" s="3"/>
      <c r="I10" t="s">
        <v>13</v>
      </c>
      <c r="J10" s="4" t="e">
        <f t="shared" ca="1" si="0"/>
        <v>#NAME?</v>
      </c>
      <c r="K10" s="4" t="e">
        <f t="shared" ca="1" si="1"/>
        <v>#NAME?</v>
      </c>
      <c r="L10" s="4">
        <f t="shared" si="2"/>
        <v>118.45071428571427</v>
      </c>
      <c r="O10" s="10" t="s">
        <v>5</v>
      </c>
      <c r="P10" s="11">
        <f>+MAX(D7:D165)-MIN(D7:D165)</f>
        <v>98.57</v>
      </c>
    </row>
    <row r="11" spans="1:16" x14ac:dyDescent="0.25">
      <c r="A11">
        <f t="shared" si="3"/>
        <v>5</v>
      </c>
      <c r="B11" t="s">
        <v>14</v>
      </c>
      <c r="C11" s="2">
        <v>41030</v>
      </c>
      <c r="D11" s="46">
        <f>+'[5]IPP-Industrias general'!D11</f>
        <v>99.7</v>
      </c>
      <c r="E11" s="14">
        <f t="shared" si="4"/>
        <v>-1.1599087934965779E-2</v>
      </c>
      <c r="F11" s="3"/>
      <c r="G11" s="3"/>
      <c r="I11" t="s">
        <v>14</v>
      </c>
      <c r="J11" s="4" t="e">
        <f t="shared" ca="1" si="0"/>
        <v>#NAME?</v>
      </c>
      <c r="K11" s="4" t="e">
        <f t="shared" ca="1" si="1"/>
        <v>#NAME?</v>
      </c>
      <c r="L11" s="4">
        <f t="shared" si="2"/>
        <v>114.45076923076924</v>
      </c>
    </row>
    <row r="12" spans="1:16" x14ac:dyDescent="0.25">
      <c r="A12">
        <f t="shared" si="3"/>
        <v>6</v>
      </c>
      <c r="B12" t="s">
        <v>15</v>
      </c>
      <c r="C12" s="2">
        <v>41061</v>
      </c>
      <c r="D12" s="46">
        <f>+'[5]IPP-Industrias general'!D12</f>
        <v>96.09</v>
      </c>
      <c r="E12" s="14">
        <f t="shared" si="4"/>
        <v>-3.620862587763285E-2</v>
      </c>
      <c r="F12" s="3"/>
      <c r="G12" s="3"/>
      <c r="I12" t="s">
        <v>15</v>
      </c>
      <c r="J12" s="4" t="e">
        <f t="shared" ca="1" si="0"/>
        <v>#NAME?</v>
      </c>
      <c r="K12" s="4" t="e">
        <f t="shared" ca="1" si="1"/>
        <v>#NAME?</v>
      </c>
      <c r="L12" s="4">
        <f t="shared" si="2"/>
        <v>114.01615384615386</v>
      </c>
    </row>
    <row r="13" spans="1:16" x14ac:dyDescent="0.25">
      <c r="A13">
        <f t="shared" si="3"/>
        <v>7</v>
      </c>
      <c r="B13" t="s">
        <v>16</v>
      </c>
      <c r="C13" s="2">
        <v>41091</v>
      </c>
      <c r="D13" s="46">
        <f>+'[5]IPP-Industrias general'!D13</f>
        <v>96.65</v>
      </c>
      <c r="E13" s="14">
        <f t="shared" si="4"/>
        <v>5.8278697054845452E-3</v>
      </c>
      <c r="F13" s="3"/>
      <c r="G13" s="4">
        <f>+AVERAGE(D7:D13)</f>
        <v>99.914285714285711</v>
      </c>
      <c r="I13" t="s">
        <v>16</v>
      </c>
      <c r="J13" s="4" t="e">
        <f t="shared" ca="1" si="0"/>
        <v>#NAME?</v>
      </c>
      <c r="K13" s="4" t="e">
        <f t="shared" ca="1" si="1"/>
        <v>#NAME?</v>
      </c>
      <c r="L13" s="4">
        <f t="shared" si="2"/>
        <v>114.86076923076922</v>
      </c>
    </row>
    <row r="14" spans="1:16" x14ac:dyDescent="0.25">
      <c r="A14">
        <f t="shared" si="3"/>
        <v>8</v>
      </c>
      <c r="B14" t="s">
        <v>17</v>
      </c>
      <c r="C14" s="2">
        <v>41122</v>
      </c>
      <c r="D14" s="46">
        <f>+'[5]IPP-Industrias general'!D14</f>
        <v>95.28</v>
      </c>
      <c r="E14" s="14">
        <f t="shared" si="4"/>
        <v>-1.4174857734092106E-2</v>
      </c>
      <c r="F14" s="3"/>
      <c r="G14" s="4">
        <f t="shared" ref="G14:G77" si="5">+AVERAGE(D8:D14)</f>
        <v>99.169999999999987</v>
      </c>
      <c r="I14" t="s">
        <v>17</v>
      </c>
      <c r="J14" s="4" t="e">
        <f t="shared" ca="1" si="0"/>
        <v>#NAME?</v>
      </c>
      <c r="K14" s="4" t="e">
        <f t="shared" ca="1" si="1"/>
        <v>#NAME?</v>
      </c>
      <c r="L14" s="4">
        <f t="shared" si="2"/>
        <v>114.91153846153846</v>
      </c>
    </row>
    <row r="15" spans="1:16" x14ac:dyDescent="0.25">
      <c r="A15">
        <f t="shared" si="3"/>
        <v>9</v>
      </c>
      <c r="B15" t="s">
        <v>18</v>
      </c>
      <c r="C15" s="2">
        <v>41153</v>
      </c>
      <c r="D15" s="46">
        <f>+'[5]IPP-Industrias general'!D15</f>
        <v>98.84</v>
      </c>
      <c r="E15" s="14">
        <f t="shared" si="4"/>
        <v>3.7363560033585319E-2</v>
      </c>
      <c r="F15" s="3"/>
      <c r="G15" s="4">
        <f t="shared" si="5"/>
        <v>98.622857142857143</v>
      </c>
      <c r="I15" t="s">
        <v>18</v>
      </c>
      <c r="J15" s="4" t="e">
        <f t="shared" ca="1" si="0"/>
        <v>#NAME?</v>
      </c>
      <c r="K15" s="4" t="e">
        <f t="shared" ca="1" si="1"/>
        <v>#NAME?</v>
      </c>
      <c r="L15" s="4">
        <f t="shared" si="2"/>
        <v>115.80230769230769</v>
      </c>
    </row>
    <row r="16" spans="1:16" x14ac:dyDescent="0.25">
      <c r="A16">
        <f t="shared" si="3"/>
        <v>10</v>
      </c>
      <c r="B16" t="s">
        <v>19</v>
      </c>
      <c r="C16" s="2">
        <v>41183</v>
      </c>
      <c r="D16" s="46">
        <f>+'[5]IPP-Industrias general'!D16</f>
        <v>99.23</v>
      </c>
      <c r="E16" s="14">
        <f t="shared" si="4"/>
        <v>3.9457709429380206E-3</v>
      </c>
      <c r="F16" s="3"/>
      <c r="G16" s="4">
        <f t="shared" si="5"/>
        <v>98.094285714285704</v>
      </c>
      <c r="I16" t="s">
        <v>19</v>
      </c>
      <c r="J16" s="4" t="e">
        <f t="shared" ca="1" si="0"/>
        <v>#NAME?</v>
      </c>
      <c r="K16" s="4" t="e">
        <f t="shared" ca="1" si="1"/>
        <v>#NAME?</v>
      </c>
      <c r="L16" s="4">
        <f t="shared" si="2"/>
        <v>117.54615384615386</v>
      </c>
    </row>
    <row r="17" spans="1:16" x14ac:dyDescent="0.25">
      <c r="A17">
        <f t="shared" si="3"/>
        <v>11</v>
      </c>
      <c r="B17" t="s">
        <v>20</v>
      </c>
      <c r="C17" s="2">
        <v>41214</v>
      </c>
      <c r="D17" s="46">
        <f>+'[5]IPP-Industrias general'!D17</f>
        <v>96.54</v>
      </c>
      <c r="E17" s="14">
        <f t="shared" si="4"/>
        <v>-2.7108737277033113E-2</v>
      </c>
      <c r="F17" s="3"/>
      <c r="G17" s="4">
        <f t="shared" si="5"/>
        <v>97.47571428571429</v>
      </c>
      <c r="I17" t="s">
        <v>20</v>
      </c>
      <c r="J17" s="4" t="e">
        <f t="shared" ca="1" si="0"/>
        <v>#NAME?</v>
      </c>
      <c r="K17" s="4" t="e">
        <f t="shared" ca="1" si="1"/>
        <v>#NAME?</v>
      </c>
      <c r="L17" s="4">
        <f t="shared" si="2"/>
        <v>117.85923076923078</v>
      </c>
    </row>
    <row r="18" spans="1:16" x14ac:dyDescent="0.25">
      <c r="A18">
        <f t="shared" si="3"/>
        <v>12</v>
      </c>
      <c r="B18" t="s">
        <v>21</v>
      </c>
      <c r="C18" s="2">
        <v>41244</v>
      </c>
      <c r="D18" s="46">
        <f>+'[5]IPP-Industrias general'!D18</f>
        <v>98.69</v>
      </c>
      <c r="E18" s="14">
        <f t="shared" si="4"/>
        <v>2.2270561425315805E-2</v>
      </c>
      <c r="F18" s="3"/>
      <c r="G18" s="4">
        <f t="shared" si="5"/>
        <v>97.33142857142856</v>
      </c>
      <c r="I18" t="s">
        <v>21</v>
      </c>
      <c r="J18" s="4" t="e">
        <f t="shared" ca="1" si="0"/>
        <v>#NAME?</v>
      </c>
      <c r="K18" s="4" t="e">
        <f t="shared" ca="1" si="1"/>
        <v>#NAME?</v>
      </c>
      <c r="L18" s="4">
        <f t="shared" si="2"/>
        <v>117.90230769230769</v>
      </c>
    </row>
    <row r="19" spans="1:16" x14ac:dyDescent="0.25">
      <c r="A19">
        <f t="shared" si="3"/>
        <v>13</v>
      </c>
      <c r="B19" t="s">
        <v>11</v>
      </c>
      <c r="C19" s="2">
        <v>41275</v>
      </c>
      <c r="D19" s="46">
        <f>+'[5]IPP-Industrias general'!D19</f>
        <v>99.43</v>
      </c>
      <c r="E19" s="14">
        <f t="shared" si="4"/>
        <v>7.4982267706962258E-3</v>
      </c>
      <c r="F19" s="3">
        <f t="shared" ref="F19:F82" si="6">+D19/D7-1</f>
        <v>-1.0548313265001386E-2</v>
      </c>
      <c r="G19" s="4">
        <f t="shared" si="5"/>
        <v>97.80857142857144</v>
      </c>
    </row>
    <row r="20" spans="1:16" x14ac:dyDescent="0.25">
      <c r="A20">
        <f t="shared" si="3"/>
        <v>14</v>
      </c>
      <c r="B20" t="s">
        <v>22</v>
      </c>
      <c r="C20" s="2">
        <v>41306</v>
      </c>
      <c r="D20" s="46">
        <f>+'[5]IPP-Industrias general'!D20</f>
        <v>99.77</v>
      </c>
      <c r="E20" s="14">
        <f t="shared" si="4"/>
        <v>3.419491099265759E-3</v>
      </c>
      <c r="F20" s="3">
        <f t="shared" si="6"/>
        <v>-2.8245836174150218E-2</v>
      </c>
      <c r="G20" s="4">
        <f t="shared" si="5"/>
        <v>98.254285714285714</v>
      </c>
    </row>
    <row r="21" spans="1:16" x14ac:dyDescent="0.25">
      <c r="A21">
        <f t="shared" si="3"/>
        <v>15</v>
      </c>
      <c r="B21" t="s">
        <v>12</v>
      </c>
      <c r="C21" s="2">
        <v>41334</v>
      </c>
      <c r="D21" s="46">
        <f>+'[5]IPP-Industrias general'!D21</f>
        <v>96.91</v>
      </c>
      <c r="E21" s="14">
        <f t="shared" si="4"/>
        <v>-2.8665931642778419E-2</v>
      </c>
      <c r="F21" s="3">
        <f t="shared" si="6"/>
        <v>-5.8486349946565763E-2</v>
      </c>
      <c r="G21" s="4">
        <f t="shared" si="5"/>
        <v>98.487142857142857</v>
      </c>
      <c r="I21" s="12" t="s">
        <v>25</v>
      </c>
    </row>
    <row r="22" spans="1:16" x14ac:dyDescent="0.25">
      <c r="A22">
        <f t="shared" si="3"/>
        <v>16</v>
      </c>
      <c r="B22" t="s">
        <v>13</v>
      </c>
      <c r="C22" s="2">
        <v>41365</v>
      </c>
      <c r="D22" s="46">
        <f>+'[5]IPP-Industrias general'!D22</f>
        <v>93.1</v>
      </c>
      <c r="E22" s="14">
        <f t="shared" si="4"/>
        <v>-3.9314828191105211E-2</v>
      </c>
      <c r="F22" s="3">
        <f t="shared" si="6"/>
        <v>-7.7029840388619153E-2</v>
      </c>
      <c r="G22" s="4">
        <f t="shared" si="5"/>
        <v>97.667142857142863</v>
      </c>
    </row>
    <row r="23" spans="1:16" x14ac:dyDescent="0.25">
      <c r="A23">
        <f t="shared" si="3"/>
        <v>17</v>
      </c>
      <c r="B23" t="s">
        <v>14</v>
      </c>
      <c r="C23" s="2">
        <v>41395</v>
      </c>
      <c r="D23" s="46">
        <f>+'[5]IPP-Industrias general'!D23</f>
        <v>93.38</v>
      </c>
      <c r="E23" s="14">
        <f t="shared" si="4"/>
        <v>3.0075187969924588E-3</v>
      </c>
      <c r="F23" s="3">
        <f t="shared" si="6"/>
        <v>-6.3390170511534727E-2</v>
      </c>
      <c r="G23" s="4">
        <f t="shared" si="5"/>
        <v>96.831428571428575</v>
      </c>
      <c r="I23" s="5" t="s">
        <v>8</v>
      </c>
      <c r="J23" s="5" t="s">
        <v>9</v>
      </c>
      <c r="K23" s="5" t="s">
        <v>10</v>
      </c>
      <c r="L23" s="5" t="s">
        <v>1</v>
      </c>
    </row>
    <row r="24" spans="1:16" x14ac:dyDescent="0.25">
      <c r="A24">
        <f t="shared" si="3"/>
        <v>18</v>
      </c>
      <c r="B24" t="s">
        <v>15</v>
      </c>
      <c r="C24" s="2">
        <v>41426</v>
      </c>
      <c r="D24" s="46">
        <f>+'[5]IPP-Industrias general'!D24</f>
        <v>93</v>
      </c>
      <c r="E24" s="14">
        <f t="shared" si="4"/>
        <v>-4.0693938744912339E-3</v>
      </c>
      <c r="F24" s="3">
        <f t="shared" si="6"/>
        <v>-3.2157352482048096E-2</v>
      </c>
      <c r="G24" s="4">
        <f t="shared" si="5"/>
        <v>96.325714285714284</v>
      </c>
      <c r="I24" t="s">
        <v>11</v>
      </c>
      <c r="J24" s="4" t="e">
        <f ca="1">+_xlfn.MAXIFS($G$19:$G$165,$B$19:$B$165,I24)</f>
        <v>#NAME?</v>
      </c>
      <c r="K24" s="4" t="e">
        <f ca="1">+_xlfn.MINIFS($G$19:$G$165,$B$19:$B$165,I24)</f>
        <v>#NAME?</v>
      </c>
      <c r="L24" s="4">
        <f>+AVERAGEIF($B$19:$B$165,I24,$G$19:$G$165)</f>
        <v>116.70615384615384</v>
      </c>
    </row>
    <row r="25" spans="1:16" x14ac:dyDescent="0.25">
      <c r="A25">
        <f t="shared" si="3"/>
        <v>19</v>
      </c>
      <c r="B25" t="s">
        <v>16</v>
      </c>
      <c r="C25" s="2">
        <v>41456</v>
      </c>
      <c r="D25" s="46">
        <f>+'[5]IPP-Industrias general'!D25</f>
        <v>92.26</v>
      </c>
      <c r="E25" s="14">
        <f t="shared" si="4"/>
        <v>-7.9569892473118076E-3</v>
      </c>
      <c r="F25" s="3">
        <f t="shared" si="6"/>
        <v>-4.5421624418003126E-2</v>
      </c>
      <c r="G25" s="4">
        <f t="shared" si="5"/>
        <v>95.407142857142858</v>
      </c>
      <c r="I25" t="s">
        <v>22</v>
      </c>
      <c r="J25" s="4" t="e">
        <f t="shared" ref="J25:J34" ca="1" si="7">+_xlfn.MAXIFS($G$19:$G$165,$B$19:$B$165,I25)</f>
        <v>#NAME?</v>
      </c>
      <c r="K25" s="4" t="e">
        <f t="shared" ref="K25:K35" ca="1" si="8">+_xlfn.MINIFS($G$19:$G$165,$B$19:$B$165,I25)</f>
        <v>#NAME?</v>
      </c>
      <c r="L25" s="4">
        <f t="shared" ref="L25:L35" si="9">+AVERAGEIF($B$19:$B$165,I25,$G$19:$G$165)</f>
        <v>117.23263736263738</v>
      </c>
      <c r="O25" s="6" t="s">
        <v>6</v>
      </c>
      <c r="P25" s="7">
        <f>+AVERAGE(G14:G166)</f>
        <v>115.73713352007474</v>
      </c>
    </row>
    <row r="26" spans="1:16" x14ac:dyDescent="0.25">
      <c r="A26">
        <f t="shared" si="3"/>
        <v>20</v>
      </c>
      <c r="B26" t="s">
        <v>17</v>
      </c>
      <c r="C26" s="2">
        <v>41487</v>
      </c>
      <c r="D26" s="46">
        <f>+'[5]IPP-Industrias general'!D26</f>
        <v>94.44</v>
      </c>
      <c r="E26" s="14">
        <f t="shared" si="4"/>
        <v>2.3628874918707909E-2</v>
      </c>
      <c r="F26" s="3">
        <f t="shared" si="6"/>
        <v>-8.8161209068010615E-3</v>
      </c>
      <c r="G26" s="4">
        <f t="shared" si="5"/>
        <v>94.694285714285698</v>
      </c>
      <c r="I26" t="s">
        <v>12</v>
      </c>
      <c r="J26" s="4" t="e">
        <f t="shared" ca="1" si="7"/>
        <v>#NAME?</v>
      </c>
      <c r="K26" s="4" t="e">
        <f t="shared" ca="1" si="8"/>
        <v>#NAME?</v>
      </c>
      <c r="L26" s="4">
        <f t="shared" si="9"/>
        <v>117.88626373626371</v>
      </c>
      <c r="O26" s="8" t="s">
        <v>7</v>
      </c>
      <c r="P26" s="9">
        <f>+MEDIAN(G14:G166)</f>
        <v>99.324285714285708</v>
      </c>
    </row>
    <row r="27" spans="1:16" x14ac:dyDescent="0.25">
      <c r="A27">
        <f t="shared" si="3"/>
        <v>21</v>
      </c>
      <c r="B27" t="s">
        <v>18</v>
      </c>
      <c r="C27" s="2">
        <v>41518</v>
      </c>
      <c r="D27" s="46">
        <f>+'[5]IPP-Industrias general'!D27</f>
        <v>94.26</v>
      </c>
      <c r="E27" s="14">
        <f t="shared" si="4"/>
        <v>-1.9059720457432761E-3</v>
      </c>
      <c r="F27" s="3">
        <f t="shared" si="6"/>
        <v>-4.6337515176042121E-2</v>
      </c>
      <c r="G27" s="4">
        <f t="shared" si="5"/>
        <v>93.907142857142844</v>
      </c>
      <c r="I27" t="s">
        <v>13</v>
      </c>
      <c r="J27" s="4" t="e">
        <f t="shared" ca="1" si="7"/>
        <v>#NAME?</v>
      </c>
      <c r="K27" s="4" t="e">
        <f t="shared" ca="1" si="8"/>
        <v>#NAME?</v>
      </c>
      <c r="L27" s="4">
        <f t="shared" si="9"/>
        <v>113.45166666666665</v>
      </c>
      <c r="O27" s="8" t="s">
        <v>4</v>
      </c>
      <c r="P27" s="9">
        <f>+STDEV(G14:G166)</f>
        <v>30.371885308606629</v>
      </c>
    </row>
    <row r="28" spans="1:16" x14ac:dyDescent="0.25">
      <c r="A28">
        <f t="shared" si="3"/>
        <v>22</v>
      </c>
      <c r="B28" t="s">
        <v>19</v>
      </c>
      <c r="C28" s="2">
        <v>41548</v>
      </c>
      <c r="D28" s="46">
        <f>+'[5]IPP-Industrias general'!D28</f>
        <v>94.49</v>
      </c>
      <c r="E28" s="14">
        <f t="shared" si="4"/>
        <v>2.4400594101421369E-3</v>
      </c>
      <c r="F28" s="3">
        <f t="shared" si="6"/>
        <v>-4.7767812153582723E-2</v>
      </c>
      <c r="G28" s="4">
        <f t="shared" si="5"/>
        <v>93.561428571428578</v>
      </c>
      <c r="I28" t="s">
        <v>14</v>
      </c>
      <c r="J28" s="4" t="e">
        <f t="shared" ca="1" si="7"/>
        <v>#NAME?</v>
      </c>
      <c r="K28" s="4" t="e">
        <f t="shared" ca="1" si="8"/>
        <v>#NAME?</v>
      </c>
      <c r="L28" s="4">
        <f t="shared" si="9"/>
        <v>113.88999999999999</v>
      </c>
      <c r="O28" s="10" t="s">
        <v>5</v>
      </c>
      <c r="P28" s="11">
        <f>+MAX(G14:G166)-MIN(G14:G166)</f>
        <v>94.462857142857132</v>
      </c>
    </row>
    <row r="29" spans="1:16" x14ac:dyDescent="0.25">
      <c r="A29">
        <f t="shared" si="3"/>
        <v>23</v>
      </c>
      <c r="B29" t="s">
        <v>20</v>
      </c>
      <c r="C29" s="2">
        <v>41579</v>
      </c>
      <c r="D29" s="46">
        <f>+'[5]IPP-Industrias general'!D29</f>
        <v>94.36</v>
      </c>
      <c r="E29" s="14">
        <f t="shared" si="4"/>
        <v>-1.3758069636997661E-3</v>
      </c>
      <c r="F29" s="3">
        <f t="shared" si="6"/>
        <v>-2.2581313445204088E-2</v>
      </c>
      <c r="G29" s="4">
        <f t="shared" si="5"/>
        <v>93.741428571428557</v>
      </c>
      <c r="I29" t="s">
        <v>15</v>
      </c>
      <c r="J29" s="4" t="e">
        <f t="shared" ca="1" si="7"/>
        <v>#NAME?</v>
      </c>
      <c r="K29" s="4" t="e">
        <f t="shared" ca="1" si="8"/>
        <v>#NAME?</v>
      </c>
      <c r="L29" s="4">
        <f t="shared" si="9"/>
        <v>114.25488095238096</v>
      </c>
    </row>
    <row r="30" spans="1:16" x14ac:dyDescent="0.25">
      <c r="A30">
        <f t="shared" si="3"/>
        <v>24</v>
      </c>
      <c r="B30" t="s">
        <v>21</v>
      </c>
      <c r="C30" s="2">
        <v>41609</v>
      </c>
      <c r="D30" s="46">
        <f>+'[5]IPP-Industrias general'!D30</f>
        <v>95.97</v>
      </c>
      <c r="E30" s="14">
        <f t="shared" si="4"/>
        <v>1.7062314540059242E-2</v>
      </c>
      <c r="F30" s="3">
        <f t="shared" si="6"/>
        <v>-2.756104975174789E-2</v>
      </c>
      <c r="G30" s="4">
        <f t="shared" si="5"/>
        <v>94.111428571428561</v>
      </c>
      <c r="I30" t="s">
        <v>16</v>
      </c>
      <c r="J30" s="4" t="e">
        <f t="shared" ca="1" si="7"/>
        <v>#NAME?</v>
      </c>
      <c r="K30" s="4" t="e">
        <f t="shared" ca="1" si="8"/>
        <v>#NAME?</v>
      </c>
      <c r="L30" s="4">
        <f t="shared" si="9"/>
        <v>114.7407142857143</v>
      </c>
    </row>
    <row r="31" spans="1:16" x14ac:dyDescent="0.25">
      <c r="A31">
        <f t="shared" si="3"/>
        <v>25</v>
      </c>
      <c r="B31" t="s">
        <v>11</v>
      </c>
      <c r="C31" s="2">
        <v>41640</v>
      </c>
      <c r="D31" s="46">
        <f>+'[5]IPP-Industrias general'!D31</f>
        <v>96.72</v>
      </c>
      <c r="E31" s="14">
        <f t="shared" si="4"/>
        <v>7.8149421694280186E-3</v>
      </c>
      <c r="F31" s="3">
        <f t="shared" si="6"/>
        <v>-2.7255355526501157E-2</v>
      </c>
      <c r="G31" s="4">
        <f t="shared" si="5"/>
        <v>94.642857142857139</v>
      </c>
      <c r="I31" t="s">
        <v>17</v>
      </c>
      <c r="J31" s="4" t="e">
        <f t="shared" ca="1" si="7"/>
        <v>#NAME?</v>
      </c>
      <c r="K31" s="4" t="e">
        <f t="shared" ca="1" si="8"/>
        <v>#NAME?</v>
      </c>
      <c r="L31" s="4">
        <f t="shared" si="9"/>
        <v>115.27357142857143</v>
      </c>
    </row>
    <row r="32" spans="1:16" x14ac:dyDescent="0.25">
      <c r="A32">
        <f t="shared" si="3"/>
        <v>26</v>
      </c>
      <c r="B32" t="s">
        <v>22</v>
      </c>
      <c r="C32" s="2">
        <v>41671</v>
      </c>
      <c r="D32" s="46">
        <f>+'[5]IPP-Industrias general'!D32</f>
        <v>96.47</v>
      </c>
      <c r="E32" s="14">
        <f t="shared" si="4"/>
        <v>-2.5847808105872172E-3</v>
      </c>
      <c r="F32" s="3">
        <f t="shared" si="6"/>
        <v>-3.3076074972436587E-2</v>
      </c>
      <c r="G32" s="4">
        <f t="shared" si="5"/>
        <v>95.244285714285724</v>
      </c>
      <c r="I32" t="s">
        <v>18</v>
      </c>
      <c r="J32" s="4" t="e">
        <f t="shared" ca="1" si="7"/>
        <v>#NAME?</v>
      </c>
      <c r="K32" s="4" t="e">
        <f t="shared" ca="1" si="8"/>
        <v>#NAME?</v>
      </c>
      <c r="L32" s="4">
        <f>+AVERAGEIF($B$19:$B$165,I32,$G$19:$G$165)</f>
        <v>115.80916666666667</v>
      </c>
    </row>
    <row r="33" spans="1:12" x14ac:dyDescent="0.25">
      <c r="A33">
        <f t="shared" si="3"/>
        <v>27</v>
      </c>
      <c r="B33" t="s">
        <v>12</v>
      </c>
      <c r="C33" s="2">
        <v>41699</v>
      </c>
      <c r="D33" s="46">
        <f>+'[5]IPP-Industrias general'!D33</f>
        <v>93.65</v>
      </c>
      <c r="E33" s="14">
        <f t="shared" si="4"/>
        <v>-2.9231885560277782E-2</v>
      </c>
      <c r="F33" s="3">
        <f t="shared" si="6"/>
        <v>-3.3639459292126639E-2</v>
      </c>
      <c r="G33" s="4">
        <f t="shared" si="5"/>
        <v>95.131428571428586</v>
      </c>
      <c r="I33" t="s">
        <v>19</v>
      </c>
      <c r="J33" s="4" t="e">
        <f t="shared" ca="1" si="7"/>
        <v>#NAME?</v>
      </c>
      <c r="K33" s="4" t="e">
        <f t="shared" ca="1" si="8"/>
        <v>#NAME?</v>
      </c>
      <c r="L33" s="4">
        <f t="shared" si="9"/>
        <v>116.47250000000001</v>
      </c>
    </row>
    <row r="34" spans="1:12" x14ac:dyDescent="0.25">
      <c r="A34">
        <f t="shared" si="3"/>
        <v>28</v>
      </c>
      <c r="B34" t="s">
        <v>13</v>
      </c>
      <c r="C34" s="2">
        <v>41730</v>
      </c>
      <c r="D34" s="46">
        <f>+'[5]IPP-Industrias general'!D34</f>
        <v>93.66</v>
      </c>
      <c r="E34" s="14">
        <f t="shared" si="4"/>
        <v>1.0678056593693697E-4</v>
      </c>
      <c r="F34" s="3">
        <f t="shared" si="6"/>
        <v>6.0150375939849177E-3</v>
      </c>
      <c r="G34" s="4">
        <f t="shared" si="5"/>
        <v>95.045714285714283</v>
      </c>
      <c r="I34" t="s">
        <v>20</v>
      </c>
      <c r="J34" s="4" t="e">
        <f t="shared" ca="1" si="7"/>
        <v>#NAME?</v>
      </c>
      <c r="K34" s="4" t="e">
        <f t="shared" ca="1" si="8"/>
        <v>#NAME?</v>
      </c>
      <c r="L34" s="4">
        <f t="shared" si="9"/>
        <v>117.14857142857142</v>
      </c>
    </row>
    <row r="35" spans="1:12" x14ac:dyDescent="0.25">
      <c r="A35">
        <f t="shared" si="3"/>
        <v>29</v>
      </c>
      <c r="B35" t="s">
        <v>14</v>
      </c>
      <c r="C35" s="2">
        <v>41760</v>
      </c>
      <c r="D35" s="46">
        <f>+'[5]IPP-Industrias general'!D35</f>
        <v>95.28</v>
      </c>
      <c r="E35" s="14">
        <f t="shared" si="4"/>
        <v>1.7296604740550947E-2</v>
      </c>
      <c r="F35" s="3">
        <f t="shared" si="6"/>
        <v>2.0346969372456725E-2</v>
      </c>
      <c r="G35" s="4">
        <f t="shared" si="5"/>
        <v>95.15857142857142</v>
      </c>
      <c r="I35" t="s">
        <v>21</v>
      </c>
      <c r="J35" s="4" t="e">
        <f ca="1">+_xlfn.MAXIFS($G$19:$G$165,$B$19:$B$165,I35)</f>
        <v>#NAME?</v>
      </c>
      <c r="K35" s="4" t="e">
        <f t="shared" ca="1" si="8"/>
        <v>#NAME?</v>
      </c>
      <c r="L35" s="4">
        <f t="shared" si="9"/>
        <v>117.69476190476189</v>
      </c>
    </row>
    <row r="36" spans="1:12" x14ac:dyDescent="0.25">
      <c r="A36">
        <f t="shared" si="3"/>
        <v>30</v>
      </c>
      <c r="B36" t="s">
        <v>15</v>
      </c>
      <c r="C36" s="2">
        <v>41791</v>
      </c>
      <c r="D36" s="46">
        <f>+'[5]IPP-Industrias general'!D36</f>
        <v>94.6</v>
      </c>
      <c r="E36" s="14">
        <f t="shared" si="4"/>
        <v>-7.1368597816960921E-3</v>
      </c>
      <c r="F36" s="3">
        <f t="shared" si="6"/>
        <v>1.7204301075268713E-2</v>
      </c>
      <c r="G36" s="4">
        <f t="shared" si="5"/>
        <v>95.192857142857136</v>
      </c>
    </row>
    <row r="37" spans="1:12" x14ac:dyDescent="0.25">
      <c r="A37">
        <f t="shared" si="3"/>
        <v>31</v>
      </c>
      <c r="B37" t="s">
        <v>16</v>
      </c>
      <c r="C37" s="2">
        <v>41821</v>
      </c>
      <c r="D37" s="46">
        <f>+'[5]IPP-Industrias general'!D37</f>
        <v>97.04</v>
      </c>
      <c r="E37" s="14">
        <f t="shared" si="4"/>
        <v>2.5792811839323582E-2</v>
      </c>
      <c r="F37" s="3">
        <f t="shared" si="6"/>
        <v>5.1810101885974458E-2</v>
      </c>
      <c r="G37" s="4">
        <f t="shared" si="5"/>
        <v>95.34571428571428</v>
      </c>
    </row>
    <row r="38" spans="1:12" x14ac:dyDescent="0.25">
      <c r="A38">
        <f t="shared" si="3"/>
        <v>32</v>
      </c>
      <c r="B38" t="s">
        <v>17</v>
      </c>
      <c r="C38" s="2">
        <v>41852</v>
      </c>
      <c r="D38" s="46">
        <f>+'[5]IPP-Industrias general'!D38</f>
        <v>96.9</v>
      </c>
      <c r="E38" s="14">
        <f t="shared" si="4"/>
        <v>-1.4427040395713631E-3</v>
      </c>
      <c r="F38" s="3">
        <f t="shared" si="6"/>
        <v>2.6048284625158846E-2</v>
      </c>
      <c r="G38" s="4">
        <f t="shared" si="5"/>
        <v>95.371428571428552</v>
      </c>
    </row>
    <row r="39" spans="1:12" x14ac:dyDescent="0.25">
      <c r="A39">
        <f t="shared" si="3"/>
        <v>33</v>
      </c>
      <c r="B39" t="s">
        <v>18</v>
      </c>
      <c r="C39" s="2">
        <v>41883</v>
      </c>
      <c r="D39" s="46">
        <f>+'[5]IPP-Industrias general'!D39</f>
        <v>96.22</v>
      </c>
      <c r="E39" s="14">
        <f t="shared" si="4"/>
        <v>-7.0175438596491446E-3</v>
      </c>
      <c r="F39" s="3">
        <f t="shared" si="6"/>
        <v>2.0793549755993901E-2</v>
      </c>
      <c r="G39" s="4">
        <f t="shared" si="5"/>
        <v>95.335714285714303</v>
      </c>
    </row>
    <row r="40" spans="1:12" x14ac:dyDescent="0.25">
      <c r="A40">
        <f t="shared" si="3"/>
        <v>34</v>
      </c>
      <c r="B40" t="s">
        <v>19</v>
      </c>
      <c r="C40" s="2">
        <v>41913</v>
      </c>
      <c r="D40" s="46">
        <f>+'[5]IPP-Industrias general'!D40</f>
        <v>94.72</v>
      </c>
      <c r="E40" s="14">
        <f t="shared" si="4"/>
        <v>-1.558927457908954E-2</v>
      </c>
      <c r="F40" s="3">
        <f t="shared" si="6"/>
        <v>2.4341200126998253E-3</v>
      </c>
      <c r="G40" s="4">
        <f t="shared" si="5"/>
        <v>95.488571428571433</v>
      </c>
    </row>
    <row r="41" spans="1:12" x14ac:dyDescent="0.25">
      <c r="A41">
        <f t="shared" si="3"/>
        <v>35</v>
      </c>
      <c r="B41" t="s">
        <v>20</v>
      </c>
      <c r="C41" s="2">
        <v>41944</v>
      </c>
      <c r="D41" s="46">
        <f>+'[5]IPP-Industrias general'!D41</f>
        <v>94.41</v>
      </c>
      <c r="E41" s="14">
        <f t="shared" si="4"/>
        <v>-3.2728040540540571E-3</v>
      </c>
      <c r="F41" s="3">
        <f t="shared" si="6"/>
        <v>5.2988554472221949E-4</v>
      </c>
      <c r="G41" s="4">
        <f t="shared" si="5"/>
        <v>95.595714285714294</v>
      </c>
    </row>
    <row r="42" spans="1:12" x14ac:dyDescent="0.25">
      <c r="A42">
        <f t="shared" si="3"/>
        <v>36</v>
      </c>
      <c r="B42" t="s">
        <v>21</v>
      </c>
      <c r="C42" s="2">
        <v>41974</v>
      </c>
      <c r="D42" s="46">
        <f>+'[5]IPP-Industrias general'!D42</f>
        <v>92.85</v>
      </c>
      <c r="E42" s="14">
        <f t="shared" si="4"/>
        <v>-1.6523673339688627E-2</v>
      </c>
      <c r="F42" s="3">
        <f t="shared" si="6"/>
        <v>-3.2510159424820273E-2</v>
      </c>
      <c r="G42" s="4">
        <f t="shared" si="5"/>
        <v>95.248571428571424</v>
      </c>
    </row>
    <row r="43" spans="1:12" ht="15" customHeight="1" x14ac:dyDescent="0.25">
      <c r="A43">
        <f t="shared" si="3"/>
        <v>37</v>
      </c>
      <c r="B43" t="s">
        <v>11</v>
      </c>
      <c r="C43" s="2">
        <v>42005</v>
      </c>
      <c r="D43" s="46">
        <f>+'[5]IPP-Industrias general'!D43</f>
        <v>89.35</v>
      </c>
      <c r="E43" s="14">
        <f t="shared" si="4"/>
        <v>-3.769520732364029E-2</v>
      </c>
      <c r="F43" s="3">
        <f t="shared" si="6"/>
        <v>-7.6199338296112584E-2</v>
      </c>
      <c r="G43" s="4">
        <f t="shared" si="5"/>
        <v>94.498571428571424</v>
      </c>
    </row>
    <row r="44" spans="1:12" x14ac:dyDescent="0.25">
      <c r="A44">
        <f t="shared" si="3"/>
        <v>38</v>
      </c>
      <c r="B44" t="s">
        <v>22</v>
      </c>
      <c r="C44" s="2">
        <v>42036</v>
      </c>
      <c r="D44" s="46">
        <f>+'[5]IPP-Industrias general'!D44</f>
        <v>88.36</v>
      </c>
      <c r="E44" s="14">
        <f t="shared" si="4"/>
        <v>-1.1080022383883503E-2</v>
      </c>
      <c r="F44" s="3">
        <f t="shared" si="6"/>
        <v>-8.4067585777962028E-2</v>
      </c>
      <c r="G44" s="4">
        <f t="shared" si="5"/>
        <v>93.258571428571443</v>
      </c>
    </row>
    <row r="45" spans="1:12" x14ac:dyDescent="0.25">
      <c r="A45">
        <f t="shared" si="3"/>
        <v>39</v>
      </c>
      <c r="B45" t="s">
        <v>12</v>
      </c>
      <c r="C45" s="2">
        <v>42064</v>
      </c>
      <c r="D45" s="46">
        <f>+'[5]IPP-Industrias general'!D45</f>
        <v>90.25</v>
      </c>
      <c r="E45" s="14">
        <f t="shared" si="4"/>
        <v>2.1389769126301417E-2</v>
      </c>
      <c r="F45" s="3">
        <f t="shared" si="6"/>
        <v>-3.6305392418579885E-2</v>
      </c>
      <c r="G45" s="4">
        <f t="shared" si="5"/>
        <v>92.30857142857144</v>
      </c>
    </row>
    <row r="46" spans="1:12" x14ac:dyDescent="0.25">
      <c r="A46">
        <f t="shared" si="3"/>
        <v>40</v>
      </c>
      <c r="B46" t="s">
        <v>13</v>
      </c>
      <c r="C46" s="2">
        <v>42095</v>
      </c>
      <c r="D46" s="46">
        <f>+'[5]IPP-Industrias general'!D46</f>
        <v>91.7</v>
      </c>
      <c r="E46" s="14">
        <f t="shared" si="4"/>
        <v>1.6066481994459814E-2</v>
      </c>
      <c r="F46" s="3">
        <f t="shared" si="6"/>
        <v>-2.0926756352765308E-2</v>
      </c>
      <c r="G46" s="4">
        <f t="shared" si="5"/>
        <v>91.662857142857163</v>
      </c>
    </row>
    <row r="47" spans="1:12" x14ac:dyDescent="0.25">
      <c r="A47">
        <f t="shared" si="3"/>
        <v>41</v>
      </c>
      <c r="B47" t="s">
        <v>14</v>
      </c>
      <c r="C47" s="2">
        <v>42125</v>
      </c>
      <c r="D47" s="46">
        <f>+'[5]IPP-Industrias general'!D47</f>
        <v>93.71</v>
      </c>
      <c r="E47" s="14">
        <f t="shared" si="4"/>
        <v>2.1919302071973679E-2</v>
      </c>
      <c r="F47" s="3">
        <f t="shared" si="6"/>
        <v>-1.6477749790092422E-2</v>
      </c>
      <c r="G47" s="4">
        <f t="shared" si="5"/>
        <v>91.518571428571448</v>
      </c>
    </row>
    <row r="48" spans="1:12" x14ac:dyDescent="0.25">
      <c r="A48">
        <f t="shared" si="3"/>
        <v>42</v>
      </c>
      <c r="B48" t="s">
        <v>15</v>
      </c>
      <c r="C48" s="2">
        <v>42156</v>
      </c>
      <c r="D48" s="46">
        <f>+'[5]IPP-Industrias general'!D48</f>
        <v>91.66</v>
      </c>
      <c r="E48" s="14">
        <f t="shared" si="4"/>
        <v>-2.1876000426848785E-2</v>
      </c>
      <c r="F48" s="3">
        <f t="shared" si="6"/>
        <v>-3.1078224101479868E-2</v>
      </c>
      <c r="G48" s="4">
        <f t="shared" si="5"/>
        <v>91.125714285714281</v>
      </c>
    </row>
    <row r="49" spans="1:7" x14ac:dyDescent="0.25">
      <c r="A49">
        <f t="shared" si="3"/>
        <v>43</v>
      </c>
      <c r="B49" t="s">
        <v>16</v>
      </c>
      <c r="C49" s="2">
        <v>42186</v>
      </c>
      <c r="D49" s="46">
        <f>+'[5]IPP-Industrias general'!D49</f>
        <v>89.13</v>
      </c>
      <c r="E49" s="14">
        <f t="shared" si="4"/>
        <v>-2.760200741872143E-2</v>
      </c>
      <c r="F49" s="3">
        <f t="shared" si="6"/>
        <v>-8.1512778235779182E-2</v>
      </c>
      <c r="G49" s="4">
        <f t="shared" si="5"/>
        <v>90.594285714285704</v>
      </c>
    </row>
    <row r="50" spans="1:7" x14ac:dyDescent="0.25">
      <c r="A50">
        <f t="shared" si="3"/>
        <v>44</v>
      </c>
      <c r="B50" t="s">
        <v>17</v>
      </c>
      <c r="C50" s="2">
        <v>42217</v>
      </c>
      <c r="D50" s="46">
        <f>+'[5]IPP-Industrias general'!D50</f>
        <v>86.69</v>
      </c>
      <c r="E50" s="14">
        <f t="shared" si="4"/>
        <v>-2.7375743296308763E-2</v>
      </c>
      <c r="F50" s="3">
        <f t="shared" si="6"/>
        <v>-0.10536635706914355</v>
      </c>
      <c r="G50" s="4">
        <f t="shared" si="5"/>
        <v>90.214285714285708</v>
      </c>
    </row>
    <row r="51" spans="1:7" x14ac:dyDescent="0.25">
      <c r="A51">
        <f t="shared" si="3"/>
        <v>45</v>
      </c>
      <c r="B51" t="s">
        <v>18</v>
      </c>
      <c r="C51" s="2">
        <v>42248</v>
      </c>
      <c r="D51" s="46">
        <f>+'[5]IPP-Industrias general'!D51</f>
        <v>88.03</v>
      </c>
      <c r="E51" s="14">
        <f t="shared" si="4"/>
        <v>1.5457376860076089E-2</v>
      </c>
      <c r="F51" s="3">
        <f t="shared" si="6"/>
        <v>-8.5117439201829126E-2</v>
      </c>
      <c r="G51" s="4">
        <f t="shared" si="5"/>
        <v>90.167142857142835</v>
      </c>
    </row>
    <row r="52" spans="1:7" x14ac:dyDescent="0.25">
      <c r="A52">
        <f t="shared" si="3"/>
        <v>46</v>
      </c>
      <c r="B52" t="s">
        <v>19</v>
      </c>
      <c r="C52" s="2">
        <v>42278</v>
      </c>
      <c r="D52" s="46">
        <f>+'[5]IPP-Industrias general'!D52</f>
        <v>87.91</v>
      </c>
      <c r="E52" s="14">
        <f t="shared" si="4"/>
        <v>-1.3631716460298371E-3</v>
      </c>
      <c r="F52" s="3">
        <f t="shared" si="6"/>
        <v>-7.1896114864864913E-2</v>
      </c>
      <c r="G52" s="4">
        <f t="shared" si="5"/>
        <v>89.832857142857137</v>
      </c>
    </row>
    <row r="53" spans="1:7" x14ac:dyDescent="0.25">
      <c r="A53">
        <f t="shared" si="3"/>
        <v>47</v>
      </c>
      <c r="B53" t="s">
        <v>20</v>
      </c>
      <c r="C53" s="2">
        <v>42309</v>
      </c>
      <c r="D53" s="46">
        <f>+'[5]IPP-Industrias general'!D53</f>
        <v>85.08</v>
      </c>
      <c r="E53" s="14">
        <f t="shared" si="4"/>
        <v>-3.2192014560345816E-2</v>
      </c>
      <c r="F53" s="3">
        <f t="shared" si="6"/>
        <v>-9.8824277089291424E-2</v>
      </c>
      <c r="G53" s="4">
        <f t="shared" si="5"/>
        <v>88.887142857142862</v>
      </c>
    </row>
    <row r="54" spans="1:7" x14ac:dyDescent="0.25">
      <c r="A54">
        <f t="shared" si="3"/>
        <v>48</v>
      </c>
      <c r="B54" t="s">
        <v>21</v>
      </c>
      <c r="C54" s="2">
        <v>42339</v>
      </c>
      <c r="D54" s="46">
        <f>+'[5]IPP-Industrias general'!D54</f>
        <v>82.94</v>
      </c>
      <c r="E54" s="14">
        <f t="shared" si="4"/>
        <v>-2.5152797367183788E-2</v>
      </c>
      <c r="F54" s="3">
        <f t="shared" si="6"/>
        <v>-0.10673128702207857</v>
      </c>
      <c r="G54" s="4">
        <f t="shared" si="5"/>
        <v>87.348571428571432</v>
      </c>
    </row>
    <row r="55" spans="1:7" x14ac:dyDescent="0.25">
      <c r="A55">
        <f t="shared" si="3"/>
        <v>49</v>
      </c>
      <c r="B55" t="s">
        <v>11</v>
      </c>
      <c r="C55" s="2">
        <v>42370</v>
      </c>
      <c r="D55" s="46">
        <f>+'[5]IPP-Industrias general'!D55</f>
        <v>82.41</v>
      </c>
      <c r="E55" s="14">
        <f t="shared" si="4"/>
        <v>-6.390161562575325E-3</v>
      </c>
      <c r="F55" s="3">
        <f t="shared" si="6"/>
        <v>-7.7672076105204213E-2</v>
      </c>
      <c r="G55" s="4">
        <f t="shared" si="5"/>
        <v>86.027142857142849</v>
      </c>
    </row>
    <row r="56" spans="1:7" x14ac:dyDescent="0.25">
      <c r="A56">
        <f t="shared" si="3"/>
        <v>50</v>
      </c>
      <c r="B56" t="s">
        <v>22</v>
      </c>
      <c r="C56" s="2">
        <v>42401</v>
      </c>
      <c r="D56" s="46">
        <f>+'[5]IPP-Industrias general'!D56</f>
        <v>83.27</v>
      </c>
      <c r="E56" s="14">
        <f t="shared" si="4"/>
        <v>1.0435626744327076E-2</v>
      </c>
      <c r="F56" s="3">
        <f t="shared" si="6"/>
        <v>-5.760525124490723E-2</v>
      </c>
      <c r="G56" s="4">
        <f t="shared" si="5"/>
        <v>85.189999999999984</v>
      </c>
    </row>
    <row r="57" spans="1:7" x14ac:dyDescent="0.25">
      <c r="A57">
        <f t="shared" si="3"/>
        <v>51</v>
      </c>
      <c r="B57" t="s">
        <v>12</v>
      </c>
      <c r="C57" s="2">
        <v>42430</v>
      </c>
      <c r="D57" s="46">
        <f>+'[5]IPP-Industrias general'!D57</f>
        <v>85.29</v>
      </c>
      <c r="E57" s="14">
        <f t="shared" si="4"/>
        <v>2.4258436411672912E-2</v>
      </c>
      <c r="F57" s="3">
        <f t="shared" si="6"/>
        <v>-5.4958448753462563E-2</v>
      </c>
      <c r="G57" s="4">
        <f t="shared" si="5"/>
        <v>84.99</v>
      </c>
    </row>
    <row r="58" spans="1:7" x14ac:dyDescent="0.25">
      <c r="A58">
        <f t="shared" si="3"/>
        <v>52</v>
      </c>
      <c r="B58" t="s">
        <v>13</v>
      </c>
      <c r="C58" s="2">
        <v>42461</v>
      </c>
      <c r="D58" s="46">
        <f>+'[5]IPP-Industrias general'!D58</f>
        <v>85.38</v>
      </c>
      <c r="E58" s="14">
        <f t="shared" si="4"/>
        <v>1.0552233556100354E-3</v>
      </c>
      <c r="F58" s="3">
        <f t="shared" si="6"/>
        <v>-6.8920392584514767E-2</v>
      </c>
      <c r="G58" s="4">
        <f t="shared" si="5"/>
        <v>84.611428571428561</v>
      </c>
    </row>
    <row r="59" spans="1:7" x14ac:dyDescent="0.25">
      <c r="A59">
        <f t="shared" si="3"/>
        <v>53</v>
      </c>
      <c r="B59" t="s">
        <v>14</v>
      </c>
      <c r="C59" s="2">
        <v>42491</v>
      </c>
      <c r="D59" s="46">
        <f>+'[5]IPP-Industrias general'!D59</f>
        <v>85.03</v>
      </c>
      <c r="E59" s="14">
        <f t="shared" si="4"/>
        <v>-4.0993206840008733E-3</v>
      </c>
      <c r="F59" s="3">
        <f t="shared" si="6"/>
        <v>-9.2626187173193819E-2</v>
      </c>
      <c r="G59" s="4">
        <f t="shared" si="5"/>
        <v>84.2</v>
      </c>
    </row>
    <row r="60" spans="1:7" x14ac:dyDescent="0.25">
      <c r="A60">
        <f t="shared" si="3"/>
        <v>54</v>
      </c>
      <c r="B60" t="s">
        <v>15</v>
      </c>
      <c r="C60" s="2">
        <v>42522</v>
      </c>
      <c r="D60" s="46">
        <f>+'[5]IPP-Industrias general'!D60</f>
        <v>84.16</v>
      </c>
      <c r="E60" s="14">
        <f t="shared" si="4"/>
        <v>-1.0231682935434638E-2</v>
      </c>
      <c r="F60" s="3">
        <f t="shared" si="6"/>
        <v>-8.1824132664193749E-2</v>
      </c>
      <c r="G60" s="4">
        <f t="shared" si="5"/>
        <v>84.068571428571431</v>
      </c>
    </row>
    <row r="61" spans="1:7" x14ac:dyDescent="0.25">
      <c r="A61">
        <f t="shared" si="3"/>
        <v>55</v>
      </c>
      <c r="B61" t="s">
        <v>16</v>
      </c>
      <c r="C61" s="2">
        <v>42552</v>
      </c>
      <c r="D61" s="46">
        <f>+'[5]IPP-Industrias general'!D61</f>
        <v>85.4</v>
      </c>
      <c r="E61" s="14">
        <f t="shared" si="4"/>
        <v>1.4733840304182566E-2</v>
      </c>
      <c r="F61" s="3">
        <f t="shared" si="6"/>
        <v>-4.1848984629193176E-2</v>
      </c>
      <c r="G61" s="4">
        <f t="shared" si="5"/>
        <v>84.419999999999987</v>
      </c>
    </row>
    <row r="62" spans="1:7" x14ac:dyDescent="0.25">
      <c r="A62">
        <f t="shared" si="3"/>
        <v>56</v>
      </c>
      <c r="B62" t="s">
        <v>17</v>
      </c>
      <c r="C62" s="2">
        <v>42583</v>
      </c>
      <c r="D62" s="46">
        <f>+'[5]IPP-Industrias general'!D62</f>
        <v>84.67</v>
      </c>
      <c r="E62" s="14">
        <f t="shared" si="4"/>
        <v>-8.5480093676815194E-3</v>
      </c>
      <c r="F62" s="3">
        <f t="shared" si="6"/>
        <v>-2.330141884877146E-2</v>
      </c>
      <c r="G62" s="4">
        <f t="shared" si="5"/>
        <v>84.742857142857133</v>
      </c>
    </row>
    <row r="63" spans="1:7" x14ac:dyDescent="0.25">
      <c r="A63">
        <f t="shared" si="3"/>
        <v>57</v>
      </c>
      <c r="B63" t="s">
        <v>18</v>
      </c>
      <c r="C63" s="2">
        <v>42614</v>
      </c>
      <c r="D63" s="46">
        <f>+'[5]IPP-Industrias general'!D63</f>
        <v>84.33</v>
      </c>
      <c r="E63" s="14">
        <f t="shared" si="4"/>
        <v>-4.0155899374040294E-3</v>
      </c>
      <c r="F63" s="3">
        <f t="shared" si="6"/>
        <v>-4.2031125752584386E-2</v>
      </c>
      <c r="G63" s="4">
        <f t="shared" si="5"/>
        <v>84.894285714285715</v>
      </c>
    </row>
    <row r="64" spans="1:7" x14ac:dyDescent="0.25">
      <c r="A64">
        <f t="shared" si="3"/>
        <v>58</v>
      </c>
      <c r="B64" t="s">
        <v>19</v>
      </c>
      <c r="C64" s="2">
        <v>42644</v>
      </c>
      <c r="D64" s="46">
        <f>+'[5]IPP-Industrias general'!D64</f>
        <v>84.46</v>
      </c>
      <c r="E64" s="14">
        <f t="shared" si="4"/>
        <v>1.5415629076247495E-3</v>
      </c>
      <c r="F64" s="3">
        <f t="shared" si="6"/>
        <v>-3.9244682061199021E-2</v>
      </c>
      <c r="G64" s="4">
        <f t="shared" si="5"/>
        <v>84.775714285714301</v>
      </c>
    </row>
    <row r="65" spans="1:15" x14ac:dyDescent="0.25">
      <c r="A65">
        <f t="shared" si="3"/>
        <v>59</v>
      </c>
      <c r="B65" t="s">
        <v>20</v>
      </c>
      <c r="C65" s="2">
        <v>42675</v>
      </c>
      <c r="D65" s="46">
        <f>+'[5]IPP-Industrias general'!D65</f>
        <v>89.63</v>
      </c>
      <c r="E65" s="14">
        <f t="shared" si="4"/>
        <v>6.1212408240587379E-2</v>
      </c>
      <c r="F65" s="3">
        <f t="shared" si="6"/>
        <v>5.3479078514339307E-2</v>
      </c>
      <c r="G65" s="4">
        <f t="shared" si="5"/>
        <v>85.382857142857134</v>
      </c>
    </row>
    <row r="66" spans="1:15" x14ac:dyDescent="0.25">
      <c r="A66">
        <f t="shared" si="3"/>
        <v>60</v>
      </c>
      <c r="B66" t="s">
        <v>21</v>
      </c>
      <c r="C66" s="2">
        <v>42705</v>
      </c>
      <c r="D66" s="46">
        <f>+'[5]IPP-Industrias general'!D66</f>
        <v>91.43</v>
      </c>
      <c r="E66" s="14">
        <f t="shared" si="4"/>
        <v>2.0082561642307484E-2</v>
      </c>
      <c r="F66" s="3">
        <f t="shared" si="6"/>
        <v>0.10236315408729224</v>
      </c>
      <c r="G66" s="4">
        <f t="shared" si="5"/>
        <v>86.297142857142845</v>
      </c>
    </row>
    <row r="67" spans="1:15" x14ac:dyDescent="0.25">
      <c r="A67">
        <f t="shared" si="3"/>
        <v>61</v>
      </c>
      <c r="B67" t="s">
        <v>11</v>
      </c>
      <c r="C67" s="2">
        <v>42736</v>
      </c>
      <c r="D67" s="46">
        <f>+'[5]IPP-Industrias general'!D67</f>
        <v>92.3</v>
      </c>
      <c r="E67" s="14">
        <f t="shared" si="4"/>
        <v>9.5154763206823922E-3</v>
      </c>
      <c r="F67" s="3">
        <f t="shared" si="6"/>
        <v>0.12000970755976215</v>
      </c>
      <c r="G67" s="4">
        <f t="shared" si="5"/>
        <v>87.46</v>
      </c>
    </row>
    <row r="68" spans="1:15" ht="15" customHeight="1" x14ac:dyDescent="0.25">
      <c r="A68">
        <f t="shared" si="3"/>
        <v>62</v>
      </c>
      <c r="B68" t="s">
        <v>22</v>
      </c>
      <c r="C68" s="2">
        <v>42767</v>
      </c>
      <c r="D68" s="46">
        <f>+'[5]IPP-Industrias general'!D68</f>
        <v>92</v>
      </c>
      <c r="E68" s="14">
        <f t="shared" si="4"/>
        <v>-3.25027085590468E-3</v>
      </c>
      <c r="F68" s="3">
        <f t="shared" si="6"/>
        <v>0.10483967815539819</v>
      </c>
      <c r="G68" s="4">
        <f t="shared" si="5"/>
        <v>88.40285714285713</v>
      </c>
    </row>
    <row r="69" spans="1:15" x14ac:dyDescent="0.25">
      <c r="A69">
        <f t="shared" si="3"/>
        <v>63</v>
      </c>
      <c r="B69" t="s">
        <v>12</v>
      </c>
      <c r="C69" s="2">
        <v>42795</v>
      </c>
      <c r="D69" s="46">
        <f>+'[5]IPP-Industrias general'!D69</f>
        <v>92.65</v>
      </c>
      <c r="E69" s="14">
        <f t="shared" si="4"/>
        <v>7.0652173913043903E-3</v>
      </c>
      <c r="F69" s="3">
        <f t="shared" si="6"/>
        <v>8.6293821081017796E-2</v>
      </c>
      <c r="G69" s="4">
        <f t="shared" si="5"/>
        <v>89.54285714285713</v>
      </c>
    </row>
    <row r="70" spans="1:15" ht="15" customHeight="1" x14ac:dyDescent="0.25">
      <c r="A70">
        <f t="shared" si="3"/>
        <v>64</v>
      </c>
      <c r="B70" t="s">
        <v>13</v>
      </c>
      <c r="C70" s="2">
        <v>42826</v>
      </c>
      <c r="D70" s="46">
        <f>+'[5]IPP-Industrias general'!D70</f>
        <v>91.63</v>
      </c>
      <c r="E70" s="14">
        <f t="shared" si="4"/>
        <v>-1.1009174311926717E-2</v>
      </c>
      <c r="F70" s="3">
        <f t="shared" si="6"/>
        <v>7.320215507144523E-2</v>
      </c>
      <c r="G70" s="4">
        <f t="shared" si="5"/>
        <v>90.585714285714289</v>
      </c>
      <c r="I70" s="283" t="s">
        <v>28</v>
      </c>
      <c r="J70" s="283"/>
      <c r="K70" s="283"/>
      <c r="L70" s="283"/>
      <c r="M70" s="283"/>
      <c r="N70" s="283"/>
      <c r="O70" s="283"/>
    </row>
    <row r="71" spans="1:15" x14ac:dyDescent="0.25">
      <c r="A71">
        <f t="shared" si="3"/>
        <v>65</v>
      </c>
      <c r="B71" t="s">
        <v>14</v>
      </c>
      <c r="C71" s="2">
        <v>42856</v>
      </c>
      <c r="D71" s="46">
        <f>+'[5]IPP-Industrias general'!D71</f>
        <v>92.27</v>
      </c>
      <c r="E71" s="14">
        <f t="shared" si="4"/>
        <v>6.9846120266288114E-3</v>
      </c>
      <c r="F71" s="3">
        <f t="shared" si="6"/>
        <v>8.5146418910972521E-2</v>
      </c>
      <c r="G71" s="4">
        <f t="shared" si="5"/>
        <v>91.701428571428565</v>
      </c>
      <c r="I71" s="283"/>
      <c r="J71" s="283"/>
      <c r="K71" s="283"/>
      <c r="L71" s="283"/>
      <c r="M71" s="283"/>
      <c r="N71" s="283"/>
      <c r="O71" s="283"/>
    </row>
    <row r="72" spans="1:15" x14ac:dyDescent="0.25">
      <c r="A72">
        <f t="shared" si="3"/>
        <v>66</v>
      </c>
      <c r="B72" t="s">
        <v>15</v>
      </c>
      <c r="C72" s="2">
        <v>42887</v>
      </c>
      <c r="D72" s="46">
        <f>+'[5]IPP-Industrias general'!D72</f>
        <v>92.26</v>
      </c>
      <c r="E72" s="14">
        <f t="shared" si="4"/>
        <v>-1.0837758751480742E-4</v>
      </c>
      <c r="F72" s="3">
        <f t="shared" si="6"/>
        <v>9.6245247148289081E-2</v>
      </c>
      <c r="G72" s="4">
        <f t="shared" si="5"/>
        <v>92.077142857142846</v>
      </c>
    </row>
    <row r="73" spans="1:15" x14ac:dyDescent="0.25">
      <c r="A73">
        <f t="shared" ref="A73:A136" si="10">+A72+1</f>
        <v>67</v>
      </c>
      <c r="B73" t="s">
        <v>16</v>
      </c>
      <c r="C73" s="2">
        <v>42917</v>
      </c>
      <c r="D73" s="46">
        <f>+'[5]IPP-Industrias general'!D73</f>
        <v>93.8</v>
      </c>
      <c r="E73" s="14">
        <f t="shared" ref="E73:E136" si="11">+D73/D72-1</f>
        <v>1.6691957511380862E-2</v>
      </c>
      <c r="F73" s="3">
        <f t="shared" si="6"/>
        <v>9.8360655737704805E-2</v>
      </c>
      <c r="G73" s="4">
        <f t="shared" si="5"/>
        <v>92.415714285714287</v>
      </c>
    </row>
    <row r="74" spans="1:15" x14ac:dyDescent="0.25">
      <c r="A74">
        <f t="shared" si="10"/>
        <v>68</v>
      </c>
      <c r="B74" t="s">
        <v>17</v>
      </c>
      <c r="C74" s="2">
        <v>42948</v>
      </c>
      <c r="D74" s="46">
        <f>+'[5]IPP-Industrias general'!D74</f>
        <v>95.84</v>
      </c>
      <c r="E74" s="14">
        <f t="shared" si="11"/>
        <v>2.1748400852878547E-2</v>
      </c>
      <c r="F74" s="3">
        <f t="shared" si="6"/>
        <v>0.13192394000236218</v>
      </c>
      <c r="G74" s="4">
        <f t="shared" si="5"/>
        <v>92.921428571428564</v>
      </c>
    </row>
    <row r="75" spans="1:15" x14ac:dyDescent="0.25">
      <c r="A75">
        <f t="shared" si="10"/>
        <v>69</v>
      </c>
      <c r="B75" t="s">
        <v>18</v>
      </c>
      <c r="C75" s="2">
        <v>42979</v>
      </c>
      <c r="D75" s="46">
        <f>+'[5]IPP-Industrias general'!D75</f>
        <v>95.28</v>
      </c>
      <c r="E75" s="14">
        <f t="shared" si="11"/>
        <v>-5.8430717863104942E-3</v>
      </c>
      <c r="F75" s="3">
        <f t="shared" si="6"/>
        <v>0.12984702952685878</v>
      </c>
      <c r="G75" s="4">
        <f t="shared" si="5"/>
        <v>93.39</v>
      </c>
    </row>
    <row r="76" spans="1:15" x14ac:dyDescent="0.25">
      <c r="A76">
        <f t="shared" si="10"/>
        <v>70</v>
      </c>
      <c r="B76" t="s">
        <v>19</v>
      </c>
      <c r="C76" s="2">
        <v>43009</v>
      </c>
      <c r="D76" s="46">
        <f>+'[5]IPP-Industrias general'!D76</f>
        <v>97.64</v>
      </c>
      <c r="E76" s="14">
        <f t="shared" si="11"/>
        <v>2.4769101595297993E-2</v>
      </c>
      <c r="F76" s="3">
        <f t="shared" si="6"/>
        <v>0.15605020127871194</v>
      </c>
      <c r="G76" s="4">
        <f t="shared" si="5"/>
        <v>94.102857142857133</v>
      </c>
    </row>
    <row r="77" spans="1:15" x14ac:dyDescent="0.25">
      <c r="A77">
        <f t="shared" si="10"/>
        <v>71</v>
      </c>
      <c r="B77" t="s">
        <v>20</v>
      </c>
      <c r="C77" s="2">
        <v>43040</v>
      </c>
      <c r="D77" s="46">
        <f>+'[5]IPP-Industrias general'!D77</f>
        <v>98.67</v>
      </c>
      <c r="E77" s="14">
        <f t="shared" si="11"/>
        <v>1.0548955346169508E-2</v>
      </c>
      <c r="F77" s="3">
        <f t="shared" si="6"/>
        <v>0.10085908735914328</v>
      </c>
      <c r="G77" s="4">
        <f t="shared" si="5"/>
        <v>95.108571428571409</v>
      </c>
    </row>
    <row r="78" spans="1:15" x14ac:dyDescent="0.25">
      <c r="A78">
        <f t="shared" si="10"/>
        <v>72</v>
      </c>
      <c r="B78" t="s">
        <v>21</v>
      </c>
      <c r="C78" s="2">
        <v>43070</v>
      </c>
      <c r="D78" s="46">
        <f>+'[5]IPP-Industrias general'!D78</f>
        <v>99.08</v>
      </c>
      <c r="E78" s="14">
        <f t="shared" si="11"/>
        <v>4.1552650248302125E-3</v>
      </c>
      <c r="F78" s="3">
        <f t="shared" si="6"/>
        <v>8.3670567647380345E-2</v>
      </c>
      <c r="G78" s="4">
        <f t="shared" ref="G78:G141" si="12">+AVERAGE(D72:D78)</f>
        <v>96.08142857142856</v>
      </c>
    </row>
    <row r="79" spans="1:15" x14ac:dyDescent="0.25">
      <c r="A79">
        <f t="shared" si="10"/>
        <v>73</v>
      </c>
      <c r="B79" t="s">
        <v>11</v>
      </c>
      <c r="C79" s="2">
        <v>43101</v>
      </c>
      <c r="D79" s="46">
        <f>+'[5]IPP-Industrias general'!D79</f>
        <v>98.44</v>
      </c>
      <c r="E79" s="14">
        <f t="shared" si="11"/>
        <v>-6.4594267258780702E-3</v>
      </c>
      <c r="F79" s="3">
        <f t="shared" si="6"/>
        <v>6.6522210184182029E-2</v>
      </c>
      <c r="G79" s="4">
        <f t="shared" si="12"/>
        <v>96.964285714285708</v>
      </c>
    </row>
    <row r="80" spans="1:15" x14ac:dyDescent="0.25">
      <c r="A80">
        <f t="shared" si="10"/>
        <v>74</v>
      </c>
      <c r="B80" t="s">
        <v>22</v>
      </c>
      <c r="C80" s="2">
        <v>43132</v>
      </c>
      <c r="D80" s="46">
        <f>+'[5]IPP-Industrias general'!D80</f>
        <v>97.66</v>
      </c>
      <c r="E80" s="14">
        <f t="shared" si="11"/>
        <v>-7.9236082893132664E-3</v>
      </c>
      <c r="F80" s="3">
        <f t="shared" si="6"/>
        <v>6.1521739130434794E-2</v>
      </c>
      <c r="G80" s="4">
        <f t="shared" si="12"/>
        <v>97.515714285714282</v>
      </c>
    </row>
    <row r="81" spans="1:7" x14ac:dyDescent="0.25">
      <c r="A81">
        <f t="shared" si="10"/>
        <v>75</v>
      </c>
      <c r="B81" t="s">
        <v>12</v>
      </c>
      <c r="C81" s="2">
        <v>43160</v>
      </c>
      <c r="D81" s="46">
        <f>+'[5]IPP-Industrias general'!D81</f>
        <v>97.1</v>
      </c>
      <c r="E81" s="14">
        <f t="shared" si="11"/>
        <v>-5.7341798074954653E-3</v>
      </c>
      <c r="F81" s="3">
        <f t="shared" si="6"/>
        <v>4.8030221262816974E-2</v>
      </c>
      <c r="G81" s="4">
        <f t="shared" si="12"/>
        <v>97.695714285714288</v>
      </c>
    </row>
    <row r="82" spans="1:7" x14ac:dyDescent="0.25">
      <c r="A82">
        <f t="shared" si="10"/>
        <v>76</v>
      </c>
      <c r="B82" t="s">
        <v>13</v>
      </c>
      <c r="C82" s="2">
        <v>43191</v>
      </c>
      <c r="D82" s="46">
        <f>+'[5]IPP-Industrias general'!D82</f>
        <v>97.31</v>
      </c>
      <c r="E82" s="14">
        <f t="shared" si="11"/>
        <v>2.1627188465500602E-3</v>
      </c>
      <c r="F82" s="3">
        <f t="shared" si="6"/>
        <v>6.1988431736331062E-2</v>
      </c>
      <c r="G82" s="4">
        <f t="shared" si="12"/>
        <v>97.985714285714295</v>
      </c>
    </row>
    <row r="83" spans="1:7" x14ac:dyDescent="0.25">
      <c r="A83">
        <f t="shared" si="10"/>
        <v>77</v>
      </c>
      <c r="B83" t="s">
        <v>14</v>
      </c>
      <c r="C83" s="2">
        <v>43221</v>
      </c>
      <c r="D83" s="46">
        <f>+'[5]IPP-Industrias general'!D83</f>
        <v>99.78</v>
      </c>
      <c r="E83" s="14">
        <f t="shared" si="11"/>
        <v>2.5382797245915079E-2</v>
      </c>
      <c r="F83" s="3">
        <f t="shared" ref="F83:F146" si="13">+D83/D71-1</f>
        <v>8.1391568223691424E-2</v>
      </c>
      <c r="G83" s="4">
        <f t="shared" si="12"/>
        <v>98.291428571428568</v>
      </c>
    </row>
    <row r="84" spans="1:7" x14ac:dyDescent="0.25">
      <c r="A84">
        <f t="shared" si="10"/>
        <v>78</v>
      </c>
      <c r="B84" t="s">
        <v>15</v>
      </c>
      <c r="C84" s="2">
        <v>43252</v>
      </c>
      <c r="D84" s="46">
        <f>+'[5]IPP-Industrias general'!D84</f>
        <v>101.63</v>
      </c>
      <c r="E84" s="14">
        <f t="shared" si="11"/>
        <v>1.8540789737422347E-2</v>
      </c>
      <c r="F84" s="3">
        <f t="shared" si="13"/>
        <v>0.10156080641664844</v>
      </c>
      <c r="G84" s="4">
        <f t="shared" si="12"/>
        <v>98.714285714285708</v>
      </c>
    </row>
    <row r="85" spans="1:7" x14ac:dyDescent="0.25">
      <c r="A85">
        <f t="shared" si="10"/>
        <v>79</v>
      </c>
      <c r="B85" t="s">
        <v>16</v>
      </c>
      <c r="C85" s="2">
        <v>43282</v>
      </c>
      <c r="D85" s="46">
        <f>+'[5]IPP-Industrias general'!D85</f>
        <v>98.76</v>
      </c>
      <c r="E85" s="14">
        <f t="shared" si="11"/>
        <v>-2.8239693004034172E-2</v>
      </c>
      <c r="F85" s="3">
        <f t="shared" si="13"/>
        <v>5.287846481876346E-2</v>
      </c>
      <c r="G85" s="4">
        <f t="shared" si="12"/>
        <v>98.668571428571425</v>
      </c>
    </row>
    <row r="86" spans="1:7" x14ac:dyDescent="0.25">
      <c r="A86">
        <f t="shared" si="10"/>
        <v>80</v>
      </c>
      <c r="B86" t="s">
        <v>17</v>
      </c>
      <c r="C86" s="2">
        <v>43313</v>
      </c>
      <c r="D86" s="46">
        <f>+'[5]IPP-Industrias general'!D86</f>
        <v>97.34</v>
      </c>
      <c r="E86" s="14">
        <f t="shared" si="11"/>
        <v>-1.4378290805994398E-2</v>
      </c>
      <c r="F86" s="3">
        <f t="shared" si="13"/>
        <v>1.5651085141903165E-2</v>
      </c>
      <c r="G86" s="4">
        <f t="shared" si="12"/>
        <v>98.511428571428581</v>
      </c>
    </row>
    <row r="87" spans="1:7" x14ac:dyDescent="0.25">
      <c r="A87">
        <f t="shared" si="10"/>
        <v>81</v>
      </c>
      <c r="B87" t="s">
        <v>18</v>
      </c>
      <c r="C87" s="2">
        <v>43344</v>
      </c>
      <c r="D87" s="46">
        <f>+'[5]IPP-Industrias general'!D87</f>
        <v>99.72</v>
      </c>
      <c r="E87" s="14">
        <f t="shared" si="11"/>
        <v>2.4450380110951242E-2</v>
      </c>
      <c r="F87" s="3">
        <f t="shared" si="13"/>
        <v>4.6599496221662484E-2</v>
      </c>
      <c r="G87" s="4">
        <f t="shared" si="12"/>
        <v>98.805714285714288</v>
      </c>
    </row>
    <row r="88" spans="1:7" x14ac:dyDescent="0.25">
      <c r="A88">
        <f t="shared" si="10"/>
        <v>82</v>
      </c>
      <c r="B88" t="s">
        <v>19</v>
      </c>
      <c r="C88" s="2">
        <v>43374</v>
      </c>
      <c r="D88" s="46">
        <f>+'[5]IPP-Industrias general'!D88</f>
        <v>100.58</v>
      </c>
      <c r="E88" s="14">
        <f t="shared" si="11"/>
        <v>8.6241476133173123E-3</v>
      </c>
      <c r="F88" s="3">
        <f t="shared" si="13"/>
        <v>3.0110610405571503E-2</v>
      </c>
      <c r="G88" s="4">
        <f t="shared" si="12"/>
        <v>99.302857142857164</v>
      </c>
    </row>
    <row r="89" spans="1:7" x14ac:dyDescent="0.25">
      <c r="A89">
        <f t="shared" si="10"/>
        <v>83</v>
      </c>
      <c r="B89" t="s">
        <v>20</v>
      </c>
      <c r="C89" s="2">
        <v>43405</v>
      </c>
      <c r="D89" s="46">
        <f>+'[5]IPP-Industrias general'!D89</f>
        <v>100.34</v>
      </c>
      <c r="E89" s="14">
        <f t="shared" si="11"/>
        <v>-2.386160270431481E-3</v>
      </c>
      <c r="F89" s="3">
        <f t="shared" si="13"/>
        <v>1.6925103881625603E-2</v>
      </c>
      <c r="G89" s="4">
        <f t="shared" si="12"/>
        <v>99.735714285714295</v>
      </c>
    </row>
    <row r="90" spans="1:7" x14ac:dyDescent="0.25">
      <c r="A90">
        <f t="shared" si="10"/>
        <v>84</v>
      </c>
      <c r="B90" t="s">
        <v>21</v>
      </c>
      <c r="C90" s="2">
        <v>43435</v>
      </c>
      <c r="D90" s="46">
        <f>+'[5]IPP-Industrias general'!D90</f>
        <v>100.02</v>
      </c>
      <c r="E90" s="14">
        <f t="shared" si="11"/>
        <v>-3.189156866653442E-3</v>
      </c>
      <c r="F90" s="3">
        <f t="shared" si="13"/>
        <v>9.4872830036334399E-3</v>
      </c>
      <c r="G90" s="4">
        <f t="shared" si="12"/>
        <v>99.77</v>
      </c>
    </row>
    <row r="91" spans="1:7" x14ac:dyDescent="0.25">
      <c r="A91">
        <f t="shared" si="10"/>
        <v>85</v>
      </c>
      <c r="B91" t="s">
        <v>11</v>
      </c>
      <c r="C91" s="2">
        <v>43466</v>
      </c>
      <c r="D91" s="46">
        <f>+'[5]IPP-Industrias general'!D91</f>
        <v>98.27</v>
      </c>
      <c r="E91" s="14">
        <f t="shared" si="11"/>
        <v>-1.7496500699859974E-2</v>
      </c>
      <c r="F91" s="3">
        <f t="shared" si="13"/>
        <v>-1.7269402681836521E-3</v>
      </c>
      <c r="G91" s="4">
        <f t="shared" si="12"/>
        <v>99.289999999999992</v>
      </c>
    </row>
    <row r="92" spans="1:7" x14ac:dyDescent="0.25">
      <c r="A92">
        <f t="shared" si="10"/>
        <v>86</v>
      </c>
      <c r="B92" t="s">
        <v>22</v>
      </c>
      <c r="C92" s="2">
        <v>43497</v>
      </c>
      <c r="D92" s="46">
        <f>+'[5]IPP-Industrias general'!D92</f>
        <v>99</v>
      </c>
      <c r="E92" s="14">
        <f t="shared" si="11"/>
        <v>7.4285132797395903E-3</v>
      </c>
      <c r="F92" s="3">
        <f t="shared" si="13"/>
        <v>1.3721073110792625E-2</v>
      </c>
      <c r="G92" s="4">
        <f t="shared" si="12"/>
        <v>99.324285714285708</v>
      </c>
    </row>
    <row r="93" spans="1:7" x14ac:dyDescent="0.25">
      <c r="A93">
        <f t="shared" si="10"/>
        <v>87</v>
      </c>
      <c r="B93" t="s">
        <v>12</v>
      </c>
      <c r="C93" s="2">
        <v>43525</v>
      </c>
      <c r="D93" s="46">
        <f>+'[5]IPP-Industrias general'!D93</f>
        <v>101.05</v>
      </c>
      <c r="E93" s="14">
        <f t="shared" si="11"/>
        <v>2.0707070707070674E-2</v>
      </c>
      <c r="F93" s="3">
        <f t="shared" si="13"/>
        <v>4.067971163748707E-2</v>
      </c>
      <c r="G93" s="4">
        <f t="shared" si="12"/>
        <v>99.854285714285695</v>
      </c>
    </row>
    <row r="94" spans="1:7" x14ac:dyDescent="0.25">
      <c r="A94">
        <f t="shared" si="10"/>
        <v>88</v>
      </c>
      <c r="B94" t="s">
        <v>13</v>
      </c>
      <c r="C94" s="2">
        <v>43556</v>
      </c>
      <c r="D94" s="46">
        <f>+'[5]IPP-Industrias general'!D94</f>
        <v>100.93</v>
      </c>
      <c r="E94" s="14">
        <f t="shared" si="11"/>
        <v>-1.1875309252844524E-3</v>
      </c>
      <c r="F94" s="3">
        <f t="shared" si="13"/>
        <v>3.7200698797656973E-2</v>
      </c>
      <c r="G94" s="4">
        <f t="shared" si="12"/>
        <v>100.02714285714286</v>
      </c>
    </row>
    <row r="95" spans="1:7" x14ac:dyDescent="0.25">
      <c r="A95">
        <f t="shared" si="10"/>
        <v>89</v>
      </c>
      <c r="B95" t="s">
        <v>14</v>
      </c>
      <c r="C95" s="2">
        <v>43586</v>
      </c>
      <c r="D95" s="46">
        <f>+'[5]IPP-Industrias general'!D95</f>
        <v>100.92</v>
      </c>
      <c r="E95" s="14">
        <f t="shared" si="11"/>
        <v>-9.9078569305466324E-5</v>
      </c>
      <c r="F95" s="3">
        <f t="shared" si="13"/>
        <v>1.1425135297654876E-2</v>
      </c>
      <c r="G95" s="4">
        <f t="shared" si="12"/>
        <v>100.07571428571428</v>
      </c>
    </row>
    <row r="96" spans="1:7" x14ac:dyDescent="0.25">
      <c r="A96">
        <f t="shared" si="10"/>
        <v>90</v>
      </c>
      <c r="B96" t="s">
        <v>15</v>
      </c>
      <c r="C96" s="2">
        <v>43617</v>
      </c>
      <c r="D96" s="46">
        <f>+'[5]IPP-Industrias general'!D96</f>
        <v>99.97</v>
      </c>
      <c r="E96" s="14">
        <f t="shared" si="11"/>
        <v>-9.4133967499009374E-3</v>
      </c>
      <c r="F96" s="3">
        <f t="shared" si="13"/>
        <v>-1.6333759716619101E-2</v>
      </c>
      <c r="G96" s="4">
        <f t="shared" si="12"/>
        <v>100.02285714285713</v>
      </c>
    </row>
    <row r="97" spans="1:7" x14ac:dyDescent="0.25">
      <c r="A97">
        <f t="shared" si="10"/>
        <v>91</v>
      </c>
      <c r="B97" t="s">
        <v>16</v>
      </c>
      <c r="C97" s="2">
        <v>43647</v>
      </c>
      <c r="D97" s="46">
        <f>+'[5]IPP-Industrias general'!D97</f>
        <v>100.05</v>
      </c>
      <c r="E97" s="14">
        <f t="shared" si="11"/>
        <v>8.0024007202150749E-4</v>
      </c>
      <c r="F97" s="3">
        <f t="shared" si="13"/>
        <v>1.3061968408262459E-2</v>
      </c>
      <c r="G97" s="4">
        <f t="shared" si="12"/>
        <v>100.02714285714285</v>
      </c>
    </row>
    <row r="98" spans="1:7" x14ac:dyDescent="0.25">
      <c r="A98">
        <f t="shared" si="10"/>
        <v>92</v>
      </c>
      <c r="B98" t="s">
        <v>17</v>
      </c>
      <c r="C98" s="2">
        <v>43678</v>
      </c>
      <c r="D98" s="46">
        <f>+'[5]IPP-Industrias general'!D98</f>
        <v>99.32</v>
      </c>
      <c r="E98" s="14">
        <f t="shared" si="11"/>
        <v>-7.2963518240879432E-3</v>
      </c>
      <c r="F98" s="3">
        <f t="shared" si="13"/>
        <v>2.0341072529278748E-2</v>
      </c>
      <c r="G98" s="4">
        <f t="shared" si="12"/>
        <v>100.17714285714285</v>
      </c>
    </row>
    <row r="99" spans="1:7" x14ac:dyDescent="0.25">
      <c r="A99">
        <f t="shared" si="10"/>
        <v>93</v>
      </c>
      <c r="B99" t="s">
        <v>18</v>
      </c>
      <c r="C99" s="2">
        <v>43709</v>
      </c>
      <c r="D99" s="46">
        <f>+'[5]IPP-Industrias general'!D99</f>
        <v>99.99</v>
      </c>
      <c r="E99" s="14">
        <f t="shared" si="11"/>
        <v>6.7458719291180191E-3</v>
      </c>
      <c r="F99" s="3">
        <f t="shared" si="13"/>
        <v>2.7075812274368616E-3</v>
      </c>
      <c r="G99" s="4">
        <f t="shared" si="12"/>
        <v>100.31857142857143</v>
      </c>
    </row>
    <row r="100" spans="1:7" x14ac:dyDescent="0.25">
      <c r="A100">
        <f t="shared" si="10"/>
        <v>94</v>
      </c>
      <c r="B100" t="s">
        <v>19</v>
      </c>
      <c r="C100" s="2">
        <v>43739</v>
      </c>
      <c r="D100" s="46">
        <f>+'[5]IPP-Industrias general'!D100</f>
        <v>100.31</v>
      </c>
      <c r="E100" s="14">
        <f t="shared" si="11"/>
        <v>3.2003200320032121E-3</v>
      </c>
      <c r="F100" s="3">
        <f t="shared" si="13"/>
        <v>-2.6844303042353745E-3</v>
      </c>
      <c r="G100" s="4">
        <f t="shared" si="12"/>
        <v>100.21285714285715</v>
      </c>
    </row>
    <row r="101" spans="1:7" x14ac:dyDescent="0.25">
      <c r="A101">
        <f t="shared" si="10"/>
        <v>95</v>
      </c>
      <c r="B101" t="s">
        <v>20</v>
      </c>
      <c r="C101" s="2">
        <v>43770</v>
      </c>
      <c r="D101" s="46">
        <f>+'[5]IPP-Industrias general'!D101</f>
        <v>105.32</v>
      </c>
      <c r="E101" s="14">
        <f t="shared" si="11"/>
        <v>4.9945169973083292E-2</v>
      </c>
      <c r="F101" s="3">
        <f t="shared" si="13"/>
        <v>4.9631253737293157E-2</v>
      </c>
      <c r="G101" s="4">
        <f t="shared" si="12"/>
        <v>100.83999999999999</v>
      </c>
    </row>
    <row r="102" spans="1:7" x14ac:dyDescent="0.25">
      <c r="A102">
        <f t="shared" si="10"/>
        <v>96</v>
      </c>
      <c r="B102" t="s">
        <v>21</v>
      </c>
      <c r="C102" s="2">
        <v>43800</v>
      </c>
      <c r="D102" s="46">
        <f>+'[5]IPP-Industrias general'!D102</f>
        <v>106.14</v>
      </c>
      <c r="E102" s="14">
        <f t="shared" si="11"/>
        <v>7.7857956703379916E-3</v>
      </c>
      <c r="F102" s="3">
        <f t="shared" si="13"/>
        <v>6.1187762447510563E-2</v>
      </c>
      <c r="G102" s="4">
        <f t="shared" si="12"/>
        <v>101.58571428571429</v>
      </c>
    </row>
    <row r="103" spans="1:7" x14ac:dyDescent="0.25">
      <c r="A103">
        <f t="shared" si="10"/>
        <v>97</v>
      </c>
      <c r="B103" t="s">
        <v>11</v>
      </c>
      <c r="C103" s="2">
        <v>43831</v>
      </c>
      <c r="D103" s="46">
        <f>+'[5]IPP-Industrias general'!D103</f>
        <v>105.43</v>
      </c>
      <c r="E103" s="14">
        <f t="shared" si="11"/>
        <v>-6.6892783116637711E-3</v>
      </c>
      <c r="F103" s="3">
        <f t="shared" si="13"/>
        <v>7.2860486414979331E-2</v>
      </c>
      <c r="G103" s="4">
        <f t="shared" si="12"/>
        <v>102.36571428571428</v>
      </c>
    </row>
    <row r="104" spans="1:7" x14ac:dyDescent="0.25">
      <c r="A104">
        <f t="shared" si="10"/>
        <v>98</v>
      </c>
      <c r="B104" t="s">
        <v>22</v>
      </c>
      <c r="C104" s="2">
        <v>43862</v>
      </c>
      <c r="D104" s="46">
        <f>+'[5]IPP-Industrias general'!D104</f>
        <v>104.2</v>
      </c>
      <c r="E104" s="14">
        <f t="shared" si="11"/>
        <v>-1.1666508583894619E-2</v>
      </c>
      <c r="F104" s="3">
        <f t="shared" si="13"/>
        <v>5.2525252525252641E-2</v>
      </c>
      <c r="G104" s="4">
        <f t="shared" si="12"/>
        <v>102.95857142857143</v>
      </c>
    </row>
    <row r="105" spans="1:7" x14ac:dyDescent="0.25">
      <c r="A105">
        <f t="shared" si="10"/>
        <v>99</v>
      </c>
      <c r="B105" t="s">
        <v>12</v>
      </c>
      <c r="C105" s="2">
        <v>43891</v>
      </c>
      <c r="D105" s="46">
        <f>+'[5]IPP-Industrias general'!D105</f>
        <v>102.85</v>
      </c>
      <c r="E105" s="14">
        <f t="shared" si="11"/>
        <v>-1.2955854126679545E-2</v>
      </c>
      <c r="F105" s="3">
        <f t="shared" si="13"/>
        <v>1.7812963879267674E-2</v>
      </c>
      <c r="G105" s="4">
        <f t="shared" si="12"/>
        <v>103.46285714285716</v>
      </c>
    </row>
    <row r="106" spans="1:7" x14ac:dyDescent="0.25">
      <c r="A106">
        <f t="shared" si="10"/>
        <v>100</v>
      </c>
      <c r="B106" t="s">
        <v>13</v>
      </c>
      <c r="C106" s="2">
        <v>43922</v>
      </c>
      <c r="D106" s="46">
        <f>+'[5]IPP-Industrias general'!D106</f>
        <v>102.71</v>
      </c>
      <c r="E106" s="14">
        <f t="shared" si="11"/>
        <v>-1.3612056392805494E-3</v>
      </c>
      <c r="F106" s="3">
        <f t="shared" si="13"/>
        <v>1.7635985336371673E-2</v>
      </c>
      <c r="G106" s="4">
        <f t="shared" si="12"/>
        <v>103.85142857142857</v>
      </c>
    </row>
    <row r="107" spans="1:7" x14ac:dyDescent="0.25">
      <c r="A107">
        <f t="shared" si="10"/>
        <v>101</v>
      </c>
      <c r="B107" t="s">
        <v>14</v>
      </c>
      <c r="C107" s="2">
        <v>43952</v>
      </c>
      <c r="D107" s="46">
        <f>+'[5]IPP-Industrias general'!D107</f>
        <v>101.83</v>
      </c>
      <c r="E107" s="14">
        <f t="shared" si="11"/>
        <v>-8.5678122870216367E-3</v>
      </c>
      <c r="F107" s="3">
        <f t="shared" si="13"/>
        <v>9.017043202536712E-3</v>
      </c>
      <c r="G107" s="4">
        <f t="shared" si="12"/>
        <v>104.06857142857143</v>
      </c>
    </row>
    <row r="108" spans="1:7" x14ac:dyDescent="0.25">
      <c r="A108">
        <f t="shared" si="10"/>
        <v>102</v>
      </c>
      <c r="B108" t="s">
        <v>15</v>
      </c>
      <c r="C108" s="2">
        <v>43983</v>
      </c>
      <c r="D108" s="46">
        <f>+'[5]IPP-Industrias general'!D108</f>
        <v>104.07</v>
      </c>
      <c r="E108" s="14">
        <f t="shared" si="11"/>
        <v>2.1997446724933756E-2</v>
      </c>
      <c r="F108" s="3">
        <f t="shared" si="13"/>
        <v>4.1012303691107199E-2</v>
      </c>
      <c r="G108" s="4">
        <f t="shared" si="12"/>
        <v>103.89</v>
      </c>
    </row>
    <row r="109" spans="1:7" x14ac:dyDescent="0.25">
      <c r="A109">
        <f t="shared" si="10"/>
        <v>103</v>
      </c>
      <c r="B109" t="s">
        <v>16</v>
      </c>
      <c r="C109" s="2">
        <v>44013</v>
      </c>
      <c r="D109" s="46">
        <f>+'[5]IPP-Industrias general'!D109</f>
        <v>108.54</v>
      </c>
      <c r="E109" s="14">
        <f t="shared" si="11"/>
        <v>4.2951859325454089E-2</v>
      </c>
      <c r="F109" s="3">
        <f t="shared" si="13"/>
        <v>8.4857571214392857E-2</v>
      </c>
      <c r="G109" s="4">
        <f t="shared" si="12"/>
        <v>104.23285714285713</v>
      </c>
    </row>
    <row r="110" spans="1:7" x14ac:dyDescent="0.25">
      <c r="A110">
        <f t="shared" si="10"/>
        <v>104</v>
      </c>
      <c r="B110" t="s">
        <v>17</v>
      </c>
      <c r="C110" s="2">
        <v>44044</v>
      </c>
      <c r="D110" s="46">
        <f>+'[5]IPP-Industrias general'!D110</f>
        <v>110.36</v>
      </c>
      <c r="E110" s="14">
        <f t="shared" si="11"/>
        <v>1.6768011792887449E-2</v>
      </c>
      <c r="F110" s="3">
        <f t="shared" si="13"/>
        <v>0.1111558598469593</v>
      </c>
      <c r="G110" s="4">
        <f t="shared" si="12"/>
        <v>104.93714285714285</v>
      </c>
    </row>
    <row r="111" spans="1:7" x14ac:dyDescent="0.25">
      <c r="A111">
        <f t="shared" si="10"/>
        <v>105</v>
      </c>
      <c r="B111" t="s">
        <v>18</v>
      </c>
      <c r="C111" s="2">
        <v>44075</v>
      </c>
      <c r="D111" s="46">
        <f>+'[5]IPP-Industrias general'!D111</f>
        <v>111.31</v>
      </c>
      <c r="E111" s="14">
        <f t="shared" si="11"/>
        <v>8.6081913736861804E-3</v>
      </c>
      <c r="F111" s="3">
        <f t="shared" si="13"/>
        <v>0.1132113211321133</v>
      </c>
      <c r="G111" s="4">
        <f t="shared" si="12"/>
        <v>105.95285714285716</v>
      </c>
    </row>
    <row r="112" spans="1:7" x14ac:dyDescent="0.25">
      <c r="A112">
        <f t="shared" si="10"/>
        <v>106</v>
      </c>
      <c r="B112" t="s">
        <v>19</v>
      </c>
      <c r="C112" s="2">
        <v>44105</v>
      </c>
      <c r="D112" s="46">
        <f>+'[5]IPP-Industrias general'!D112</f>
        <v>113.16</v>
      </c>
      <c r="E112" s="14">
        <f t="shared" si="11"/>
        <v>1.6620249752942184E-2</v>
      </c>
      <c r="F112" s="3">
        <f t="shared" si="13"/>
        <v>0.12810288106868706</v>
      </c>
      <c r="G112" s="4">
        <f t="shared" si="12"/>
        <v>107.42571428571428</v>
      </c>
    </row>
    <row r="113" spans="1:7" x14ac:dyDescent="0.25">
      <c r="A113">
        <f t="shared" si="10"/>
        <v>107</v>
      </c>
      <c r="B113" t="s">
        <v>20</v>
      </c>
      <c r="C113" s="2">
        <v>44136</v>
      </c>
      <c r="D113" s="46">
        <f>+'[5]IPP-Industrias general'!D113</f>
        <v>113.86</v>
      </c>
      <c r="E113" s="14">
        <f t="shared" si="11"/>
        <v>6.1859314245316099E-3</v>
      </c>
      <c r="F113" s="3">
        <f t="shared" si="13"/>
        <v>8.1086213444739874E-2</v>
      </c>
      <c r="G113" s="4">
        <f t="shared" si="12"/>
        <v>109.01857142857143</v>
      </c>
    </row>
    <row r="114" spans="1:7" x14ac:dyDescent="0.25">
      <c r="A114">
        <f t="shared" si="10"/>
        <v>108</v>
      </c>
      <c r="B114" t="s">
        <v>21</v>
      </c>
      <c r="C114" s="2">
        <v>44166</v>
      </c>
      <c r="D114" s="46">
        <f>+'[5]IPP-Industrias general'!D114</f>
        <v>116.98</v>
      </c>
      <c r="E114" s="14">
        <f t="shared" si="11"/>
        <v>2.740207272088524E-2</v>
      </c>
      <c r="F114" s="3">
        <f t="shared" si="13"/>
        <v>0.10212926323723392</v>
      </c>
      <c r="G114" s="4">
        <f t="shared" si="12"/>
        <v>111.18285714285716</v>
      </c>
    </row>
    <row r="115" spans="1:7" x14ac:dyDescent="0.25">
      <c r="A115">
        <f t="shared" si="10"/>
        <v>109</v>
      </c>
      <c r="B115" t="s">
        <v>11</v>
      </c>
      <c r="C115" s="2">
        <v>44197</v>
      </c>
      <c r="D115" s="46">
        <f>+'[5]IPP-Industrias general'!D115</f>
        <v>118.3</v>
      </c>
      <c r="E115" s="14">
        <f t="shared" si="11"/>
        <v>1.1283980167549945E-2</v>
      </c>
      <c r="F115" s="3">
        <f t="shared" si="13"/>
        <v>0.12207151664611571</v>
      </c>
      <c r="G115" s="4">
        <f t="shared" si="12"/>
        <v>113.21571428571428</v>
      </c>
    </row>
    <row r="116" spans="1:7" x14ac:dyDescent="0.25">
      <c r="A116">
        <f t="shared" si="10"/>
        <v>110</v>
      </c>
      <c r="B116" t="s">
        <v>22</v>
      </c>
      <c r="C116" s="2">
        <v>44228</v>
      </c>
      <c r="D116" s="46">
        <f>+'[5]IPP-Industrias general'!D116</f>
        <v>122.48</v>
      </c>
      <c r="E116" s="14">
        <f t="shared" si="11"/>
        <v>3.5333896872358439E-2</v>
      </c>
      <c r="F116" s="3">
        <f t="shared" si="13"/>
        <v>0.17543186180422254</v>
      </c>
      <c r="G116" s="4">
        <f t="shared" si="12"/>
        <v>115.20714285714287</v>
      </c>
    </row>
    <row r="117" spans="1:7" x14ac:dyDescent="0.25">
      <c r="A117">
        <f t="shared" si="10"/>
        <v>111</v>
      </c>
      <c r="B117" t="s">
        <v>12</v>
      </c>
      <c r="C117" s="2">
        <v>44256</v>
      </c>
      <c r="D117" s="46">
        <f>+'[5]IPP-Industrias general'!D117</f>
        <v>127.6</v>
      </c>
      <c r="E117" s="14">
        <f t="shared" si="11"/>
        <v>4.1802743305029422E-2</v>
      </c>
      <c r="F117" s="3">
        <f t="shared" si="13"/>
        <v>0.2406417112299466</v>
      </c>
      <c r="G117" s="4">
        <f t="shared" si="12"/>
        <v>117.67</v>
      </c>
    </row>
    <row r="118" spans="1:7" x14ac:dyDescent="0.25">
      <c r="A118">
        <f t="shared" si="10"/>
        <v>112</v>
      </c>
      <c r="B118" t="s">
        <v>13</v>
      </c>
      <c r="C118" s="2">
        <v>44287</v>
      </c>
      <c r="D118" s="46">
        <f>+'[5]IPP-Industrias general'!D118</f>
        <v>128.81</v>
      </c>
      <c r="E118" s="14">
        <f t="shared" si="11"/>
        <v>9.4827586206898129E-3</v>
      </c>
      <c r="F118" s="3">
        <f t="shared" si="13"/>
        <v>0.25411352351280314</v>
      </c>
      <c r="G118" s="4">
        <f t="shared" si="12"/>
        <v>120.17</v>
      </c>
    </row>
    <row r="119" spans="1:7" x14ac:dyDescent="0.25">
      <c r="A119">
        <f t="shared" si="10"/>
        <v>113</v>
      </c>
      <c r="B119" t="s">
        <v>14</v>
      </c>
      <c r="C119" s="2">
        <v>44317</v>
      </c>
      <c r="D119" s="46">
        <f>+'[5]IPP-Industrias general'!D119</f>
        <v>136.86000000000001</v>
      </c>
      <c r="E119" s="14">
        <f t="shared" si="11"/>
        <v>6.2495147892244418E-2</v>
      </c>
      <c r="F119" s="3">
        <f t="shared" si="13"/>
        <v>0.34400471373858399</v>
      </c>
      <c r="G119" s="4">
        <f t="shared" si="12"/>
        <v>123.55571428571429</v>
      </c>
    </row>
    <row r="120" spans="1:7" x14ac:dyDescent="0.25">
      <c r="A120">
        <f t="shared" si="10"/>
        <v>114</v>
      </c>
      <c r="B120" t="s">
        <v>15</v>
      </c>
      <c r="C120" s="2">
        <v>44348</v>
      </c>
      <c r="D120" s="46">
        <f>+'[5]IPP-Industrias general'!D120</f>
        <v>135.71</v>
      </c>
      <c r="E120" s="14">
        <f t="shared" si="11"/>
        <v>-8.4027473330411384E-3</v>
      </c>
      <c r="F120" s="3">
        <f t="shared" si="13"/>
        <v>0.3040261362544443</v>
      </c>
      <c r="G120" s="4">
        <f t="shared" si="12"/>
        <v>126.67714285714287</v>
      </c>
    </row>
    <row r="121" spans="1:7" x14ac:dyDescent="0.25">
      <c r="A121">
        <f t="shared" si="10"/>
        <v>115</v>
      </c>
      <c r="B121" t="s">
        <v>16</v>
      </c>
      <c r="C121" s="2">
        <v>44378</v>
      </c>
      <c r="D121" s="46">
        <f>+'[5]IPP-Industrias general'!D121</f>
        <v>138.24</v>
      </c>
      <c r="E121" s="14">
        <f t="shared" si="11"/>
        <v>1.8642693979809888E-2</v>
      </c>
      <c r="F121" s="3">
        <f t="shared" si="13"/>
        <v>0.27363184079601988</v>
      </c>
      <c r="G121" s="4">
        <f t="shared" si="12"/>
        <v>129.71428571428572</v>
      </c>
    </row>
    <row r="122" spans="1:7" x14ac:dyDescent="0.25">
      <c r="A122">
        <f t="shared" si="10"/>
        <v>116</v>
      </c>
      <c r="B122" t="s">
        <v>17</v>
      </c>
      <c r="C122" s="2">
        <v>44409</v>
      </c>
      <c r="D122" s="46">
        <f>+'[5]IPP-Industrias general'!D122</f>
        <v>142</v>
      </c>
      <c r="E122" s="14">
        <f t="shared" si="11"/>
        <v>2.7199074074073959E-2</v>
      </c>
      <c r="F122" s="3">
        <f t="shared" si="13"/>
        <v>0.28669807901413558</v>
      </c>
      <c r="G122" s="4">
        <f t="shared" si="12"/>
        <v>133.1</v>
      </c>
    </row>
    <row r="123" spans="1:7" x14ac:dyDescent="0.25">
      <c r="A123">
        <f t="shared" si="10"/>
        <v>117</v>
      </c>
      <c r="B123" t="s">
        <v>18</v>
      </c>
      <c r="C123" s="2">
        <v>44440</v>
      </c>
      <c r="D123" s="46">
        <f>+'[5]IPP-Industrias general'!D123</f>
        <v>141.72999999999999</v>
      </c>
      <c r="E123" s="14">
        <f t="shared" si="11"/>
        <v>-1.9014084507043005E-3</v>
      </c>
      <c r="F123" s="3">
        <f t="shared" si="13"/>
        <v>0.27329080945108242</v>
      </c>
      <c r="G123" s="4">
        <f t="shared" si="12"/>
        <v>135.85</v>
      </c>
    </row>
    <row r="124" spans="1:7" x14ac:dyDescent="0.25">
      <c r="A124">
        <f t="shared" si="10"/>
        <v>118</v>
      </c>
      <c r="B124" t="s">
        <v>19</v>
      </c>
      <c r="C124" s="2">
        <v>44470</v>
      </c>
      <c r="D124" s="46">
        <f>+'[5]IPP-Industrias general'!D124</f>
        <v>149.25</v>
      </c>
      <c r="E124" s="14">
        <f t="shared" si="11"/>
        <v>5.3058632611303169E-2</v>
      </c>
      <c r="F124" s="3">
        <f t="shared" si="13"/>
        <v>0.31892895015906686</v>
      </c>
      <c r="G124" s="4">
        <f t="shared" si="12"/>
        <v>138.94285714285715</v>
      </c>
    </row>
    <row r="125" spans="1:7" x14ac:dyDescent="0.25">
      <c r="A125">
        <f t="shared" si="10"/>
        <v>119</v>
      </c>
      <c r="B125" t="s">
        <v>20</v>
      </c>
      <c r="C125" s="2">
        <v>44501</v>
      </c>
      <c r="D125" s="46">
        <f>+'[5]IPP-Industrias general'!D125</f>
        <v>149.41999999999999</v>
      </c>
      <c r="E125" s="14">
        <f t="shared" si="11"/>
        <v>1.1390284757117897E-3</v>
      </c>
      <c r="F125" s="3">
        <f t="shared" si="13"/>
        <v>0.31231336729316705</v>
      </c>
      <c r="G125" s="4">
        <f t="shared" si="12"/>
        <v>141.88714285714286</v>
      </c>
    </row>
    <row r="126" spans="1:7" x14ac:dyDescent="0.25">
      <c r="A126">
        <f t="shared" si="10"/>
        <v>120</v>
      </c>
      <c r="B126" t="s">
        <v>21</v>
      </c>
      <c r="C126" s="2">
        <v>44531</v>
      </c>
      <c r="D126" s="46">
        <f>+'[5]IPP-Industrias general'!D126</f>
        <v>153.86000000000001</v>
      </c>
      <c r="E126" s="14">
        <f t="shared" si="11"/>
        <v>2.9714897604069312E-2</v>
      </c>
      <c r="F126" s="3">
        <f t="shared" si="13"/>
        <v>0.31526756710548809</v>
      </c>
      <c r="G126" s="4">
        <f t="shared" si="12"/>
        <v>144.31571428571428</v>
      </c>
    </row>
    <row r="127" spans="1:7" x14ac:dyDescent="0.25">
      <c r="A127">
        <f t="shared" si="10"/>
        <v>121</v>
      </c>
      <c r="B127" t="s">
        <v>11</v>
      </c>
      <c r="C127" s="2">
        <v>44562</v>
      </c>
      <c r="D127" s="46">
        <f>+'[5]IPP-Industrias general'!D127</f>
        <v>153.97999999999999</v>
      </c>
      <c r="E127" s="14">
        <f t="shared" si="11"/>
        <v>7.7992980631735875E-4</v>
      </c>
      <c r="F127" s="3">
        <f t="shared" si="13"/>
        <v>0.30160608622147089</v>
      </c>
      <c r="G127" s="4">
        <f t="shared" si="12"/>
        <v>146.92571428571429</v>
      </c>
    </row>
    <row r="128" spans="1:7" x14ac:dyDescent="0.25">
      <c r="A128">
        <f t="shared" si="10"/>
        <v>122</v>
      </c>
      <c r="B128" t="s">
        <v>22</v>
      </c>
      <c r="C128" s="2">
        <v>44593</v>
      </c>
      <c r="D128" s="46">
        <f>+'[5]IPP-Industrias general'!D128</f>
        <v>157.82</v>
      </c>
      <c r="E128" s="14">
        <f t="shared" si="11"/>
        <v>2.4938303675802187E-2</v>
      </c>
      <c r="F128" s="3">
        <f t="shared" si="13"/>
        <v>0.28853690398432397</v>
      </c>
      <c r="G128" s="4">
        <f t="shared" si="12"/>
        <v>149.72285714285712</v>
      </c>
    </row>
    <row r="129" spans="1:7" x14ac:dyDescent="0.25">
      <c r="A129">
        <f t="shared" si="10"/>
        <v>123</v>
      </c>
      <c r="B129" t="s">
        <v>12</v>
      </c>
      <c r="C129" s="2">
        <v>44621</v>
      </c>
      <c r="D129" s="46">
        <f>+'[5]IPP-Industrias general'!D129</f>
        <v>159.33000000000001</v>
      </c>
      <c r="E129" s="14">
        <f t="shared" si="11"/>
        <v>9.567862121404147E-3</v>
      </c>
      <c r="F129" s="3">
        <f t="shared" si="13"/>
        <v>0.24866771159874634</v>
      </c>
      <c r="G129" s="4">
        <f t="shared" si="12"/>
        <v>152.1985714285714</v>
      </c>
    </row>
    <row r="130" spans="1:7" x14ac:dyDescent="0.25">
      <c r="A130">
        <f t="shared" si="10"/>
        <v>124</v>
      </c>
      <c r="B130" t="s">
        <v>13</v>
      </c>
      <c r="C130" s="2">
        <v>44652</v>
      </c>
      <c r="D130" s="46">
        <f>+'[5]IPP-Industrias general'!D130</f>
        <v>162.62</v>
      </c>
      <c r="E130" s="14">
        <f t="shared" si="11"/>
        <v>2.0648967551622377E-2</v>
      </c>
      <c r="F130" s="3">
        <f t="shared" si="13"/>
        <v>0.26247962114742651</v>
      </c>
      <c r="G130" s="4">
        <f t="shared" si="12"/>
        <v>155.18285714285713</v>
      </c>
    </row>
    <row r="131" spans="1:7" x14ac:dyDescent="0.25">
      <c r="A131">
        <f t="shared" si="10"/>
        <v>125</v>
      </c>
      <c r="B131" t="s">
        <v>14</v>
      </c>
      <c r="C131" s="2">
        <v>44682</v>
      </c>
      <c r="D131" s="46">
        <f>+'[5]IPP-Industrias general'!D131</f>
        <v>163.66</v>
      </c>
      <c r="E131" s="14">
        <f t="shared" si="11"/>
        <v>6.3952773336612978E-3</v>
      </c>
      <c r="F131" s="3">
        <f t="shared" si="13"/>
        <v>0.19582054654391334</v>
      </c>
      <c r="G131" s="4">
        <f t="shared" si="12"/>
        <v>157.24142857142857</v>
      </c>
    </row>
    <row r="132" spans="1:7" x14ac:dyDescent="0.25">
      <c r="A132">
        <f t="shared" si="10"/>
        <v>126</v>
      </c>
      <c r="B132" t="s">
        <v>15</v>
      </c>
      <c r="C132" s="2">
        <v>44713</v>
      </c>
      <c r="D132" s="46">
        <f>+'[5]IPP-Industrias general'!D132</f>
        <v>165.52</v>
      </c>
      <c r="E132" s="14">
        <f t="shared" si="11"/>
        <v>1.1365025051937039E-2</v>
      </c>
      <c r="F132" s="3">
        <f t="shared" si="13"/>
        <v>0.21965956819689048</v>
      </c>
      <c r="G132" s="4">
        <f t="shared" si="12"/>
        <v>159.54142857142855</v>
      </c>
    </row>
    <row r="133" spans="1:7" x14ac:dyDescent="0.25">
      <c r="A133">
        <f t="shared" si="10"/>
        <v>127</v>
      </c>
      <c r="B133" t="s">
        <v>16</v>
      </c>
      <c r="C133" s="2">
        <v>44743</v>
      </c>
      <c r="D133" s="46">
        <f>+'[5]IPP-Industrias general'!D133</f>
        <v>167.32</v>
      </c>
      <c r="E133" s="14">
        <f t="shared" si="11"/>
        <v>1.0874818753020765E-2</v>
      </c>
      <c r="F133" s="3">
        <f t="shared" si="13"/>
        <v>0.21035879629629606</v>
      </c>
      <c r="G133" s="4">
        <f t="shared" si="12"/>
        <v>161.46428571428572</v>
      </c>
    </row>
    <row r="134" spans="1:7" x14ac:dyDescent="0.25">
      <c r="A134">
        <f t="shared" si="10"/>
        <v>128</v>
      </c>
      <c r="B134" t="s">
        <v>17</v>
      </c>
      <c r="C134" s="2">
        <v>44774</v>
      </c>
      <c r="D134" s="46">
        <f>+'[5]IPP-Industrias general'!D134</f>
        <v>166.44</v>
      </c>
      <c r="E134" s="14">
        <f t="shared" si="11"/>
        <v>-5.2593832177862954E-3</v>
      </c>
      <c r="F134" s="3">
        <f t="shared" si="13"/>
        <v>0.17211267605633807</v>
      </c>
      <c r="G134" s="4">
        <f t="shared" si="12"/>
        <v>163.24428571428572</v>
      </c>
    </row>
    <row r="135" spans="1:7" x14ac:dyDescent="0.25">
      <c r="A135">
        <f t="shared" si="10"/>
        <v>129</v>
      </c>
      <c r="B135" t="s">
        <v>18</v>
      </c>
      <c r="C135" s="2">
        <v>44805</v>
      </c>
      <c r="D135" s="46">
        <f>+'[5]IPP-Industrias general'!D135</f>
        <v>166.22</v>
      </c>
      <c r="E135" s="14">
        <f t="shared" si="11"/>
        <v>-1.321797644796896E-3</v>
      </c>
      <c r="F135" s="3">
        <f t="shared" si="13"/>
        <v>0.17279333944824682</v>
      </c>
      <c r="G135" s="4">
        <f t="shared" si="12"/>
        <v>164.44428571428574</v>
      </c>
    </row>
    <row r="136" spans="1:7" x14ac:dyDescent="0.25">
      <c r="A136">
        <f t="shared" si="10"/>
        <v>130</v>
      </c>
      <c r="B136" t="s">
        <v>19</v>
      </c>
      <c r="C136" s="2">
        <v>44835</v>
      </c>
      <c r="D136" s="46">
        <f>+'[5]IPP-Industrias general'!D136</f>
        <v>169.71</v>
      </c>
      <c r="E136" s="14">
        <f t="shared" si="11"/>
        <v>2.0996270003609707E-2</v>
      </c>
      <c r="F136" s="3">
        <f t="shared" si="13"/>
        <v>0.13708542713567851</v>
      </c>
      <c r="G136" s="4">
        <f t="shared" si="12"/>
        <v>165.92714285714285</v>
      </c>
    </row>
    <row r="137" spans="1:7" x14ac:dyDescent="0.25">
      <c r="A137">
        <f t="shared" ref="A137:A200" si="14">+A136+1</f>
        <v>131</v>
      </c>
      <c r="B137" t="s">
        <v>20</v>
      </c>
      <c r="C137" s="2">
        <v>44866</v>
      </c>
      <c r="D137" s="46">
        <f>+'[5]IPP-Industrias general'!D137</f>
        <v>169.64</v>
      </c>
      <c r="E137" s="14">
        <f t="shared" ref="E137:E200" si="15">+D137/D136-1</f>
        <v>-4.1246832832486646E-4</v>
      </c>
      <c r="F137" s="3">
        <f t="shared" si="13"/>
        <v>0.13532324989961175</v>
      </c>
      <c r="G137" s="4">
        <f t="shared" si="12"/>
        <v>166.93000000000004</v>
      </c>
    </row>
    <row r="138" spans="1:7" x14ac:dyDescent="0.25">
      <c r="A138">
        <f t="shared" si="14"/>
        <v>132</v>
      </c>
      <c r="B138" t="s">
        <v>21</v>
      </c>
      <c r="C138" s="2">
        <v>44896</v>
      </c>
      <c r="D138" s="46">
        <f>+'[5]IPP-Industrias general'!D138</f>
        <v>158.53</v>
      </c>
      <c r="E138" s="14">
        <f t="shared" si="15"/>
        <v>-6.5491629332704471E-2</v>
      </c>
      <c r="F138" s="3">
        <f t="shared" si="13"/>
        <v>3.0352268295853246E-2</v>
      </c>
      <c r="G138" s="4">
        <f t="shared" si="12"/>
        <v>166.19714285714286</v>
      </c>
    </row>
    <row r="139" spans="1:7" x14ac:dyDescent="0.25">
      <c r="A139">
        <f t="shared" si="14"/>
        <v>133</v>
      </c>
      <c r="B139" t="s">
        <v>11</v>
      </c>
      <c r="C139" s="2">
        <v>44927</v>
      </c>
      <c r="D139" s="46">
        <f>+'[5]IPP-Industrias general'!D139</f>
        <v>158.61000000000001</v>
      </c>
      <c r="E139" s="14">
        <f t="shared" si="15"/>
        <v>5.0463634643294064E-4</v>
      </c>
      <c r="F139" s="3">
        <f t="shared" si="13"/>
        <v>3.0068840109105155E-2</v>
      </c>
      <c r="G139" s="4">
        <f t="shared" si="12"/>
        <v>165.21</v>
      </c>
    </row>
    <row r="140" spans="1:7" x14ac:dyDescent="0.25">
      <c r="A140">
        <f t="shared" si="14"/>
        <v>134</v>
      </c>
      <c r="B140" t="s">
        <v>22</v>
      </c>
      <c r="C140" s="2">
        <v>44958</v>
      </c>
      <c r="D140" s="46">
        <f>+'[5]IPP-Industrias general'!D140</f>
        <v>155.31</v>
      </c>
      <c r="E140" s="14">
        <f t="shared" si="15"/>
        <v>-2.0805749952714225E-2</v>
      </c>
      <c r="F140" s="3">
        <f t="shared" si="13"/>
        <v>-1.5904194652135328E-2</v>
      </c>
      <c r="G140" s="4">
        <f t="shared" si="12"/>
        <v>163.49428571428572</v>
      </c>
    </row>
    <row r="141" spans="1:7" x14ac:dyDescent="0.25">
      <c r="A141">
        <f t="shared" si="14"/>
        <v>135</v>
      </c>
      <c r="B141" t="s">
        <v>12</v>
      </c>
      <c r="C141" s="2">
        <v>44986</v>
      </c>
      <c r="D141" s="46">
        <f>+'[5]IPP-Industrias general'!D141</f>
        <v>156.33000000000001</v>
      </c>
      <c r="E141" s="14">
        <f t="shared" si="15"/>
        <v>6.5675101410083148E-3</v>
      </c>
      <c r="F141" s="3">
        <f t="shared" si="13"/>
        <v>-1.8828845791752924E-2</v>
      </c>
      <c r="G141" s="4">
        <f t="shared" si="12"/>
        <v>162.04999999999998</v>
      </c>
    </row>
    <row r="142" spans="1:7" x14ac:dyDescent="0.25">
      <c r="A142">
        <f t="shared" si="14"/>
        <v>136</v>
      </c>
      <c r="B142" t="s">
        <v>13</v>
      </c>
      <c r="C142" s="2">
        <v>45017</v>
      </c>
      <c r="D142" s="46">
        <f>+'[5]IPP-Industrias general'!D142</f>
        <v>155.68</v>
      </c>
      <c r="E142" s="14">
        <f t="shared" si="15"/>
        <v>-4.1578711699610249E-3</v>
      </c>
      <c r="F142" s="3">
        <f t="shared" si="13"/>
        <v>-4.2676177591932096E-2</v>
      </c>
      <c r="G142" s="4">
        <f t="shared" ref="G142:G205" si="16">+AVERAGE(D136:D142)</f>
        <v>160.54428571428571</v>
      </c>
    </row>
    <row r="143" spans="1:7" x14ac:dyDescent="0.25">
      <c r="A143">
        <f t="shared" si="14"/>
        <v>137</v>
      </c>
      <c r="B143" t="s">
        <v>14</v>
      </c>
      <c r="C143" s="2">
        <v>45047</v>
      </c>
      <c r="D143" s="46">
        <f>+'[5]IPP-Industrias general'!D143</f>
        <v>148.91999999999999</v>
      </c>
      <c r="E143" s="14">
        <f t="shared" si="15"/>
        <v>-4.3422404933196379E-2</v>
      </c>
      <c r="F143" s="3">
        <f t="shared" si="13"/>
        <v>-9.0064768422339014E-2</v>
      </c>
      <c r="G143" s="4">
        <f t="shared" si="16"/>
        <v>157.57428571428571</v>
      </c>
    </row>
    <row r="144" spans="1:7" x14ac:dyDescent="0.25">
      <c r="A144">
        <f t="shared" si="14"/>
        <v>138</v>
      </c>
      <c r="B144" t="s">
        <v>15</v>
      </c>
      <c r="C144" s="2">
        <v>45078</v>
      </c>
      <c r="D144" s="46">
        <f>+'[5]IPP-Industrias general'!D144</f>
        <v>149.82</v>
      </c>
      <c r="E144" s="14">
        <f t="shared" si="15"/>
        <v>6.0435132957292748E-3</v>
      </c>
      <c r="F144" s="3">
        <f t="shared" si="13"/>
        <v>-9.4852585790236921E-2</v>
      </c>
      <c r="G144" s="4">
        <f t="shared" si="16"/>
        <v>154.74285714285716</v>
      </c>
    </row>
    <row r="145" spans="1:7" x14ac:dyDescent="0.25">
      <c r="A145">
        <f t="shared" si="14"/>
        <v>139</v>
      </c>
      <c r="B145" t="s">
        <v>16</v>
      </c>
      <c r="C145" s="2">
        <v>45108</v>
      </c>
      <c r="D145" s="46">
        <f>+'[5]IPP-Industrias general'!D145</f>
        <v>152.01</v>
      </c>
      <c r="E145" s="14">
        <f t="shared" si="15"/>
        <v>1.4617541049259053E-2</v>
      </c>
      <c r="F145" s="3">
        <f t="shared" si="13"/>
        <v>-9.1501314845804482E-2</v>
      </c>
      <c r="G145" s="4">
        <f t="shared" si="16"/>
        <v>153.81142857142859</v>
      </c>
    </row>
    <row r="146" spans="1:7" x14ac:dyDescent="0.25">
      <c r="A146">
        <f t="shared" si="14"/>
        <v>140</v>
      </c>
      <c r="B146" t="s">
        <v>17</v>
      </c>
      <c r="C146" s="2">
        <v>45139</v>
      </c>
      <c r="D146" s="46">
        <f>+'[5]IPP-Industrias general'!D146</f>
        <v>155.32</v>
      </c>
      <c r="E146" s="14">
        <f t="shared" si="15"/>
        <v>2.1774883231366449E-2</v>
      </c>
      <c r="F146" s="3">
        <f t="shared" si="13"/>
        <v>-6.6810862773371782E-2</v>
      </c>
      <c r="G146" s="4">
        <f t="shared" si="16"/>
        <v>153.34142857142857</v>
      </c>
    </row>
    <row r="147" spans="1:7" x14ac:dyDescent="0.25">
      <c r="A147">
        <f t="shared" si="14"/>
        <v>141</v>
      </c>
      <c r="B147" t="s">
        <v>18</v>
      </c>
      <c r="C147" s="2">
        <v>45170</v>
      </c>
      <c r="D147" s="46">
        <f>+'[5]IPP-Industrias general'!D147</f>
        <v>158.29</v>
      </c>
      <c r="E147" s="14">
        <f t="shared" si="15"/>
        <v>1.912181303116145E-2</v>
      </c>
      <c r="F147" s="3">
        <f t="shared" ref="F147:F210" si="17">+D147/D135-1</f>
        <v>-4.7707857056912606E-2</v>
      </c>
      <c r="G147" s="4">
        <f t="shared" si="16"/>
        <v>153.76714285714283</v>
      </c>
    </row>
    <row r="148" spans="1:7" x14ac:dyDescent="0.25">
      <c r="A148">
        <f t="shared" si="14"/>
        <v>142</v>
      </c>
      <c r="B148" t="s">
        <v>19</v>
      </c>
      <c r="C148" s="2">
        <v>45200</v>
      </c>
      <c r="D148" s="46">
        <f>+'[5]IPP-Industrias general'!D148</f>
        <v>159.88</v>
      </c>
      <c r="E148" s="14">
        <f t="shared" si="15"/>
        <v>1.0044854381199064E-2</v>
      </c>
      <c r="F148" s="3">
        <f t="shared" si="17"/>
        <v>-5.7922338106181193E-2</v>
      </c>
      <c r="G148" s="4">
        <f t="shared" si="16"/>
        <v>154.27428571428572</v>
      </c>
    </row>
    <row r="149" spans="1:7" x14ac:dyDescent="0.25">
      <c r="A149">
        <f t="shared" si="14"/>
        <v>143</v>
      </c>
      <c r="B149" t="s">
        <v>20</v>
      </c>
      <c r="C149" s="2">
        <v>45231</v>
      </c>
      <c r="D149" s="46">
        <f>+'[5]IPP-Industrias general'!D149</f>
        <v>158.19999999999999</v>
      </c>
      <c r="E149" s="14">
        <f t="shared" si="15"/>
        <v>-1.0507880910683109E-2</v>
      </c>
      <c r="F149" s="3">
        <f t="shared" si="17"/>
        <v>-6.7436925253477997E-2</v>
      </c>
      <c r="G149" s="4">
        <f t="shared" si="16"/>
        <v>154.63428571428568</v>
      </c>
    </row>
    <row r="150" spans="1:7" x14ac:dyDescent="0.25">
      <c r="A150">
        <f t="shared" si="14"/>
        <v>144</v>
      </c>
      <c r="B150" t="s">
        <v>21</v>
      </c>
      <c r="C150" s="2">
        <v>45261</v>
      </c>
      <c r="D150" s="46">
        <f>+'[5]IPP-Industrias general'!D150</f>
        <v>159.24</v>
      </c>
      <c r="E150" s="14">
        <f t="shared" si="15"/>
        <v>6.5739570164349281E-3</v>
      </c>
      <c r="F150" s="3">
        <f t="shared" si="17"/>
        <v>4.4786475745917098E-3</v>
      </c>
      <c r="G150" s="4">
        <f t="shared" si="16"/>
        <v>156.10857142857142</v>
      </c>
    </row>
    <row r="151" spans="1:7" x14ac:dyDescent="0.25">
      <c r="A151">
        <f t="shared" si="14"/>
        <v>145</v>
      </c>
      <c r="B151" t="s">
        <v>11</v>
      </c>
      <c r="C151" s="2">
        <v>45292</v>
      </c>
      <c r="D151" s="46">
        <f>+'[5]IPP-Industrias general'!D151</f>
        <v>160.57</v>
      </c>
      <c r="E151" s="14">
        <f t="shared" si="15"/>
        <v>8.352172820899062E-3</v>
      </c>
      <c r="F151" s="3">
        <f t="shared" si="17"/>
        <v>1.2357354517369412E-2</v>
      </c>
      <c r="G151" s="4">
        <f t="shared" si="16"/>
        <v>157.6442857142857</v>
      </c>
    </row>
    <row r="152" spans="1:7" x14ac:dyDescent="0.25">
      <c r="A152">
        <f t="shared" si="14"/>
        <v>146</v>
      </c>
      <c r="B152" t="s">
        <v>22</v>
      </c>
      <c r="C152" s="2">
        <v>45323</v>
      </c>
      <c r="D152" s="46">
        <f>+'[5]IPP-Industrias general'!D152</f>
        <v>165.26</v>
      </c>
      <c r="E152" s="14">
        <f t="shared" si="15"/>
        <v>2.9208444914990306E-2</v>
      </c>
      <c r="F152" s="3">
        <f t="shared" si="17"/>
        <v>6.4065417551992798E-2</v>
      </c>
      <c r="G152" s="4">
        <f t="shared" si="16"/>
        <v>159.53714285714287</v>
      </c>
    </row>
    <row r="153" spans="1:7" x14ac:dyDescent="0.25">
      <c r="A153">
        <f t="shared" si="14"/>
        <v>147</v>
      </c>
      <c r="B153" t="s">
        <v>12</v>
      </c>
      <c r="C153" s="2">
        <v>45352</v>
      </c>
      <c r="D153" s="46">
        <f>+'[5]IPP-Industrias general'!D153</f>
        <v>170.14</v>
      </c>
      <c r="E153" s="14">
        <f t="shared" si="15"/>
        <v>2.9529226673121078E-2</v>
      </c>
      <c r="F153" s="3">
        <f t="shared" si="17"/>
        <v>8.8338770549478474E-2</v>
      </c>
      <c r="G153" s="4">
        <f t="shared" si="16"/>
        <v>161.65428571428569</v>
      </c>
    </row>
    <row r="154" spans="1:7" x14ac:dyDescent="0.25">
      <c r="A154">
        <f t="shared" si="14"/>
        <v>148</v>
      </c>
      <c r="B154" t="s">
        <v>13</v>
      </c>
      <c r="C154" s="2">
        <v>45383</v>
      </c>
      <c r="D154" s="46">
        <f>+'[5]IPP-Industrias general'!D154</f>
        <v>175.31</v>
      </c>
      <c r="E154" s="14">
        <f t="shared" si="15"/>
        <v>3.0386740331491913E-2</v>
      </c>
      <c r="F154" s="3">
        <f t="shared" si="17"/>
        <v>0.12609198355601237</v>
      </c>
      <c r="G154" s="4">
        <f t="shared" si="16"/>
        <v>164.08571428571426</v>
      </c>
    </row>
    <row r="155" spans="1:7" x14ac:dyDescent="0.25">
      <c r="A155">
        <f t="shared" si="14"/>
        <v>149</v>
      </c>
      <c r="B155" t="s">
        <v>14</v>
      </c>
      <c r="C155" s="2">
        <v>45413</v>
      </c>
      <c r="D155" s="46">
        <f>+'[5]IPP-Industrias general'!D155</f>
        <v>176.52</v>
      </c>
      <c r="E155" s="14">
        <f t="shared" si="15"/>
        <v>6.9020592094004574E-3</v>
      </c>
      <c r="F155" s="3">
        <f t="shared" si="17"/>
        <v>0.18533440773569709</v>
      </c>
      <c r="G155" s="4">
        <f t="shared" si="16"/>
        <v>166.46285714285713</v>
      </c>
    </row>
    <row r="156" spans="1:7" x14ac:dyDescent="0.25">
      <c r="A156">
        <f t="shared" si="14"/>
        <v>150</v>
      </c>
      <c r="B156" t="s">
        <v>15</v>
      </c>
      <c r="C156" s="2">
        <v>45444</v>
      </c>
      <c r="D156" s="46">
        <f>+'[5]IPP-Industrias general'!D156</f>
        <v>173.72</v>
      </c>
      <c r="E156" s="14">
        <f t="shared" si="15"/>
        <v>-1.5862225243598482E-2</v>
      </c>
      <c r="F156" s="3">
        <f t="shared" si="17"/>
        <v>0.15952476304899221</v>
      </c>
      <c r="G156" s="4">
        <f t="shared" si="16"/>
        <v>168.68</v>
      </c>
    </row>
    <row r="157" spans="1:7" x14ac:dyDescent="0.25">
      <c r="A157">
        <f t="shared" si="14"/>
        <v>151</v>
      </c>
      <c r="B157" t="s">
        <v>16</v>
      </c>
      <c r="C157" s="2">
        <v>45474</v>
      </c>
      <c r="D157" s="46">
        <f>+'[5]IPP-Industrias general'!D157</f>
        <v>173.99</v>
      </c>
      <c r="E157" s="14">
        <f t="shared" si="15"/>
        <v>1.554225189960956E-3</v>
      </c>
      <c r="F157" s="3">
        <f t="shared" si="17"/>
        <v>0.14459575027958693</v>
      </c>
      <c r="G157" s="4">
        <f t="shared" si="16"/>
        <v>170.78714285714287</v>
      </c>
    </row>
    <row r="158" spans="1:7" x14ac:dyDescent="0.25">
      <c r="A158">
        <f t="shared" si="14"/>
        <v>152</v>
      </c>
      <c r="B158" t="s">
        <v>17</v>
      </c>
      <c r="C158" s="2">
        <v>45505</v>
      </c>
      <c r="D158" s="46">
        <f>+'[5]IPP-Industrias general'!D158</f>
        <v>169.25</v>
      </c>
      <c r="E158" s="14">
        <f t="shared" si="15"/>
        <v>-2.7242944996838991E-2</v>
      </c>
      <c r="F158" s="3">
        <f t="shared" si="17"/>
        <v>8.968580994076758E-2</v>
      </c>
      <c r="G158" s="4">
        <f t="shared" si="16"/>
        <v>172.02714285714288</v>
      </c>
    </row>
    <row r="159" spans="1:7" x14ac:dyDescent="0.25">
      <c r="A159">
        <f t="shared" si="14"/>
        <v>153</v>
      </c>
      <c r="B159" t="s">
        <v>18</v>
      </c>
      <c r="C159" s="2">
        <v>45536</v>
      </c>
      <c r="D159" s="46">
        <f>+'[5]IPP-Industrias general'!D159</f>
        <v>171.21</v>
      </c>
      <c r="E159" s="14">
        <f t="shared" si="15"/>
        <v>1.1580502215657429E-2</v>
      </c>
      <c r="F159" s="3">
        <f t="shared" si="17"/>
        <v>8.1622338745340972E-2</v>
      </c>
      <c r="G159" s="4">
        <f t="shared" si="16"/>
        <v>172.87714285714287</v>
      </c>
    </row>
    <row r="160" spans="1:7" x14ac:dyDescent="0.25">
      <c r="A160">
        <f t="shared" si="14"/>
        <v>154</v>
      </c>
      <c r="B160" t="s">
        <v>19</v>
      </c>
      <c r="C160" s="2">
        <v>45566</v>
      </c>
      <c r="D160" s="46">
        <f>+'[5]IPP-Industrias general'!D160</f>
        <v>176.76</v>
      </c>
      <c r="E160" s="14">
        <f t="shared" si="15"/>
        <v>3.2416330821797734E-2</v>
      </c>
      <c r="F160" s="3">
        <f t="shared" si="17"/>
        <v>0.10557918438829117</v>
      </c>
      <c r="G160" s="4">
        <f t="shared" si="16"/>
        <v>173.82285714285715</v>
      </c>
    </row>
    <row r="161" spans="1:7" x14ac:dyDescent="0.25">
      <c r="A161">
        <f t="shared" si="14"/>
        <v>155</v>
      </c>
      <c r="B161" t="s">
        <v>20</v>
      </c>
      <c r="C161" s="2">
        <v>45597</v>
      </c>
      <c r="D161" s="46">
        <f>+'[5]IPP-Industrias general'!D161</f>
        <v>176.7</v>
      </c>
      <c r="E161" s="14">
        <f t="shared" si="15"/>
        <v>-3.3944331296675845E-4</v>
      </c>
      <c r="F161" s="3">
        <f t="shared" si="17"/>
        <v>0.11694058154235143</v>
      </c>
      <c r="G161" s="4">
        <f t="shared" si="16"/>
        <v>174.02142857142857</v>
      </c>
    </row>
    <row r="162" spans="1:7" x14ac:dyDescent="0.25">
      <c r="A162">
        <f t="shared" si="14"/>
        <v>156</v>
      </c>
      <c r="B162" t="s">
        <v>21</v>
      </c>
      <c r="C162" s="2">
        <v>45627</v>
      </c>
      <c r="D162" s="46">
        <f>+'[5]IPP-Industrias general'!D162</f>
        <v>177</v>
      </c>
      <c r="E162" s="14">
        <f t="shared" si="15"/>
        <v>1.6977928692700761E-3</v>
      </c>
      <c r="F162" s="3">
        <f t="shared" si="17"/>
        <v>0.11152976639035406</v>
      </c>
      <c r="G162" s="4">
        <f t="shared" si="16"/>
        <v>174.09</v>
      </c>
    </row>
    <row r="163" spans="1:7" x14ac:dyDescent="0.25">
      <c r="A163">
        <f t="shared" si="14"/>
        <v>157</v>
      </c>
      <c r="B163" t="s">
        <v>11</v>
      </c>
      <c r="C163" s="2">
        <v>45658</v>
      </c>
      <c r="D163" s="46">
        <f>+'[5]IPP-Industrias general'!D163</f>
        <v>180.98</v>
      </c>
      <c r="E163" s="14">
        <f t="shared" si="15"/>
        <v>2.2485875706214742E-2</v>
      </c>
      <c r="F163" s="3">
        <f t="shared" si="17"/>
        <v>0.12710967179423305</v>
      </c>
      <c r="G163" s="4">
        <f t="shared" si="16"/>
        <v>175.12714285714287</v>
      </c>
    </row>
    <row r="164" spans="1:7" x14ac:dyDescent="0.25">
      <c r="A164">
        <f t="shared" si="14"/>
        <v>158</v>
      </c>
      <c r="B164" t="s">
        <v>22</v>
      </c>
      <c r="C164" s="2">
        <v>45689</v>
      </c>
      <c r="D164" s="46">
        <f>+'[5]IPP-Industrias general'!D164</f>
        <v>179.5</v>
      </c>
      <c r="E164" s="14">
        <f t="shared" si="15"/>
        <v>-8.1776991932809295E-3</v>
      </c>
      <c r="F164" s="3">
        <f t="shared" si="17"/>
        <v>8.616725160353389E-2</v>
      </c>
      <c r="G164" s="4">
        <f t="shared" si="16"/>
        <v>175.91428571428574</v>
      </c>
    </row>
    <row r="165" spans="1:7" x14ac:dyDescent="0.25">
      <c r="A165">
        <f t="shared" si="14"/>
        <v>159</v>
      </c>
      <c r="B165" t="s">
        <v>12</v>
      </c>
      <c r="C165" s="2">
        <v>45717</v>
      </c>
      <c r="D165" s="46">
        <f>+'[5]IPP-Industrias general'!D165</f>
        <v>180.18</v>
      </c>
      <c r="E165" s="14">
        <f t="shared" si="15"/>
        <v>3.7883008356547343E-3</v>
      </c>
      <c r="F165" s="3">
        <f t="shared" si="17"/>
        <v>5.901022687198787E-2</v>
      </c>
      <c r="G165" s="4">
        <f t="shared" si="16"/>
        <v>177.4757142857143</v>
      </c>
    </row>
    <row r="166" spans="1:7" x14ac:dyDescent="0.25">
      <c r="A166">
        <f t="shared" si="14"/>
        <v>160</v>
      </c>
      <c r="B166" t="s">
        <v>13</v>
      </c>
      <c r="C166" s="2">
        <v>45748</v>
      </c>
      <c r="D166" s="46">
        <f>+'[5]IPP-Industrias general'!D166</f>
        <v>178.6</v>
      </c>
      <c r="E166" s="14">
        <f t="shared" si="15"/>
        <v>-8.7690087690088792E-3</v>
      </c>
      <c r="F166" s="3">
        <f t="shared" si="17"/>
        <v>1.8766756032171594E-2</v>
      </c>
      <c r="G166" s="4">
        <f t="shared" si="16"/>
        <v>178.53142857142856</v>
      </c>
    </row>
    <row r="167" spans="1:7" x14ac:dyDescent="0.25">
      <c r="A167">
        <f t="shared" si="14"/>
        <v>161</v>
      </c>
      <c r="B167" t="s">
        <v>14</v>
      </c>
      <c r="C167" s="2">
        <v>45778</v>
      </c>
      <c r="E167" s="14">
        <f t="shared" si="15"/>
        <v>-1</v>
      </c>
      <c r="F167" s="3">
        <f t="shared" si="17"/>
        <v>-1</v>
      </c>
      <c r="G167" s="4">
        <f t="shared" si="16"/>
        <v>178.82666666666663</v>
      </c>
    </row>
    <row r="168" spans="1:7" x14ac:dyDescent="0.25">
      <c r="A168">
        <f t="shared" si="14"/>
        <v>162</v>
      </c>
      <c r="B168" t="s">
        <v>15</v>
      </c>
      <c r="C168" s="2">
        <v>45809</v>
      </c>
      <c r="E168" s="14" t="e">
        <f t="shared" si="15"/>
        <v>#DIV/0!</v>
      </c>
      <c r="F168" s="3">
        <f t="shared" si="17"/>
        <v>-1</v>
      </c>
      <c r="G168" s="4">
        <f t="shared" si="16"/>
        <v>179.25200000000001</v>
      </c>
    </row>
    <row r="169" spans="1:7" x14ac:dyDescent="0.25">
      <c r="A169">
        <f t="shared" si="14"/>
        <v>163</v>
      </c>
      <c r="B169" t="s">
        <v>16</v>
      </c>
      <c r="C169" s="2">
        <v>45839</v>
      </c>
      <c r="E169" s="14" t="e">
        <f t="shared" si="15"/>
        <v>#DIV/0!</v>
      </c>
      <c r="F169" s="3">
        <f t="shared" si="17"/>
        <v>-1</v>
      </c>
      <c r="G169" s="4">
        <f t="shared" si="16"/>
        <v>179.81500000000003</v>
      </c>
    </row>
    <row r="170" spans="1:7" x14ac:dyDescent="0.25">
      <c r="A170">
        <f t="shared" si="14"/>
        <v>164</v>
      </c>
      <c r="B170" t="s">
        <v>17</v>
      </c>
      <c r="C170" s="2">
        <v>45870</v>
      </c>
      <c r="E170" s="14" t="e">
        <f t="shared" si="15"/>
        <v>#DIV/0!</v>
      </c>
      <c r="F170" s="3">
        <f t="shared" si="17"/>
        <v>-1</v>
      </c>
      <c r="G170" s="4">
        <f t="shared" si="16"/>
        <v>179.42666666666665</v>
      </c>
    </row>
    <row r="171" spans="1:7" x14ac:dyDescent="0.25">
      <c r="A171">
        <f t="shared" si="14"/>
        <v>165</v>
      </c>
      <c r="B171" t="s">
        <v>18</v>
      </c>
      <c r="C171" s="2">
        <v>45901</v>
      </c>
      <c r="E171" s="14" t="e">
        <f t="shared" si="15"/>
        <v>#DIV/0!</v>
      </c>
      <c r="F171" s="3">
        <f t="shared" si="17"/>
        <v>-1</v>
      </c>
      <c r="G171" s="4">
        <f t="shared" si="16"/>
        <v>179.39</v>
      </c>
    </row>
    <row r="172" spans="1:7" x14ac:dyDescent="0.25">
      <c r="A172">
        <f t="shared" si="14"/>
        <v>166</v>
      </c>
      <c r="B172" t="s">
        <v>19</v>
      </c>
      <c r="C172" s="2">
        <v>45931</v>
      </c>
      <c r="E172" s="14" t="e">
        <f t="shared" si="15"/>
        <v>#DIV/0!</v>
      </c>
      <c r="F172" s="3">
        <f t="shared" si="17"/>
        <v>-1</v>
      </c>
      <c r="G172" s="4">
        <f t="shared" si="16"/>
        <v>178.6</v>
      </c>
    </row>
    <row r="173" spans="1:7" x14ac:dyDescent="0.25">
      <c r="A173">
        <f t="shared" si="14"/>
        <v>167</v>
      </c>
      <c r="B173" t="s">
        <v>20</v>
      </c>
      <c r="C173" s="2">
        <v>45962</v>
      </c>
      <c r="E173" s="14" t="e">
        <f t="shared" si="15"/>
        <v>#DIV/0!</v>
      </c>
      <c r="F173" s="3">
        <f t="shared" si="17"/>
        <v>-1</v>
      </c>
      <c r="G173" s="4" t="e">
        <f t="shared" si="16"/>
        <v>#DIV/0!</v>
      </c>
    </row>
    <row r="174" spans="1:7" x14ac:dyDescent="0.25">
      <c r="A174">
        <f t="shared" si="14"/>
        <v>168</v>
      </c>
      <c r="B174" t="s">
        <v>21</v>
      </c>
      <c r="C174" s="2">
        <v>45992</v>
      </c>
      <c r="E174" s="14" t="e">
        <f t="shared" si="15"/>
        <v>#DIV/0!</v>
      </c>
      <c r="F174" s="3">
        <f t="shared" si="17"/>
        <v>-1</v>
      </c>
      <c r="G174" s="4" t="e">
        <f t="shared" si="16"/>
        <v>#DIV/0!</v>
      </c>
    </row>
    <row r="175" spans="1:7" x14ac:dyDescent="0.25">
      <c r="A175">
        <f t="shared" si="14"/>
        <v>169</v>
      </c>
      <c r="B175" t="s">
        <v>11</v>
      </c>
      <c r="C175" s="2">
        <v>46023</v>
      </c>
      <c r="E175" s="14" t="e">
        <f t="shared" si="15"/>
        <v>#DIV/0!</v>
      </c>
      <c r="F175" s="3">
        <f t="shared" si="17"/>
        <v>-1</v>
      </c>
      <c r="G175" s="4" t="e">
        <f t="shared" si="16"/>
        <v>#DIV/0!</v>
      </c>
    </row>
    <row r="176" spans="1:7" x14ac:dyDescent="0.25">
      <c r="A176">
        <f t="shared" si="14"/>
        <v>170</v>
      </c>
      <c r="B176" t="s">
        <v>22</v>
      </c>
      <c r="C176" s="2">
        <v>46054</v>
      </c>
      <c r="E176" s="14" t="e">
        <f t="shared" si="15"/>
        <v>#DIV/0!</v>
      </c>
      <c r="F176" s="3">
        <f t="shared" si="17"/>
        <v>-1</v>
      </c>
      <c r="G176" s="4" t="e">
        <f t="shared" si="16"/>
        <v>#DIV/0!</v>
      </c>
    </row>
    <row r="177" spans="1:7" x14ac:dyDescent="0.25">
      <c r="A177">
        <f t="shared" si="14"/>
        <v>171</v>
      </c>
      <c r="B177" t="s">
        <v>12</v>
      </c>
      <c r="C177" s="2">
        <v>46082</v>
      </c>
      <c r="E177" s="14" t="e">
        <f t="shared" si="15"/>
        <v>#DIV/0!</v>
      </c>
      <c r="F177" s="3">
        <f t="shared" si="17"/>
        <v>-1</v>
      </c>
      <c r="G177" s="4" t="e">
        <f t="shared" si="16"/>
        <v>#DIV/0!</v>
      </c>
    </row>
    <row r="178" spans="1:7" x14ac:dyDescent="0.25">
      <c r="A178">
        <f t="shared" si="14"/>
        <v>172</v>
      </c>
      <c r="B178" t="s">
        <v>13</v>
      </c>
      <c r="C178" s="2">
        <v>46113</v>
      </c>
      <c r="E178" s="14" t="e">
        <f t="shared" si="15"/>
        <v>#DIV/0!</v>
      </c>
      <c r="F178" s="3">
        <f t="shared" si="17"/>
        <v>-1</v>
      </c>
      <c r="G178" s="4" t="e">
        <f t="shared" si="16"/>
        <v>#DIV/0!</v>
      </c>
    </row>
    <row r="179" spans="1:7" x14ac:dyDescent="0.25">
      <c r="A179">
        <f t="shared" si="14"/>
        <v>173</v>
      </c>
      <c r="B179" t="s">
        <v>14</v>
      </c>
      <c r="C179" s="2">
        <v>46143</v>
      </c>
      <c r="E179" s="14" t="e">
        <f t="shared" si="15"/>
        <v>#DIV/0!</v>
      </c>
      <c r="F179" s="3" t="e">
        <f t="shared" si="17"/>
        <v>#DIV/0!</v>
      </c>
      <c r="G179" s="4" t="e">
        <f t="shared" si="16"/>
        <v>#DIV/0!</v>
      </c>
    </row>
    <row r="180" spans="1:7" x14ac:dyDescent="0.25">
      <c r="A180">
        <f t="shared" si="14"/>
        <v>174</v>
      </c>
      <c r="B180" t="s">
        <v>15</v>
      </c>
      <c r="C180" s="2">
        <v>46174</v>
      </c>
      <c r="E180" s="14" t="e">
        <f t="shared" si="15"/>
        <v>#DIV/0!</v>
      </c>
      <c r="F180" s="3" t="e">
        <f t="shared" si="17"/>
        <v>#DIV/0!</v>
      </c>
      <c r="G180" s="4" t="e">
        <f t="shared" si="16"/>
        <v>#DIV/0!</v>
      </c>
    </row>
    <row r="181" spans="1:7" x14ac:dyDescent="0.25">
      <c r="A181">
        <f t="shared" si="14"/>
        <v>175</v>
      </c>
      <c r="B181" t="s">
        <v>16</v>
      </c>
      <c r="C181" s="2">
        <v>46204</v>
      </c>
      <c r="E181" s="14" t="e">
        <f t="shared" si="15"/>
        <v>#DIV/0!</v>
      </c>
      <c r="F181" s="3" t="e">
        <f t="shared" si="17"/>
        <v>#DIV/0!</v>
      </c>
      <c r="G181" s="4" t="e">
        <f t="shared" si="16"/>
        <v>#DIV/0!</v>
      </c>
    </row>
    <row r="182" spans="1:7" x14ac:dyDescent="0.25">
      <c r="A182">
        <f t="shared" si="14"/>
        <v>176</v>
      </c>
      <c r="B182" t="s">
        <v>17</v>
      </c>
      <c r="C182" s="2">
        <v>46235</v>
      </c>
      <c r="E182" s="14" t="e">
        <f t="shared" si="15"/>
        <v>#DIV/0!</v>
      </c>
      <c r="F182" s="3" t="e">
        <f t="shared" si="17"/>
        <v>#DIV/0!</v>
      </c>
      <c r="G182" s="4" t="e">
        <f t="shared" si="16"/>
        <v>#DIV/0!</v>
      </c>
    </row>
    <row r="183" spans="1:7" x14ac:dyDescent="0.25">
      <c r="A183">
        <f t="shared" si="14"/>
        <v>177</v>
      </c>
      <c r="B183" t="s">
        <v>18</v>
      </c>
      <c r="C183" s="2">
        <v>46266</v>
      </c>
      <c r="E183" s="14" t="e">
        <f t="shared" si="15"/>
        <v>#DIV/0!</v>
      </c>
      <c r="F183" s="3" t="e">
        <f t="shared" si="17"/>
        <v>#DIV/0!</v>
      </c>
      <c r="G183" s="4" t="e">
        <f t="shared" si="16"/>
        <v>#DIV/0!</v>
      </c>
    </row>
    <row r="184" spans="1:7" x14ac:dyDescent="0.25">
      <c r="A184">
        <f t="shared" si="14"/>
        <v>178</v>
      </c>
      <c r="B184" t="s">
        <v>19</v>
      </c>
      <c r="C184" s="2">
        <v>46296</v>
      </c>
      <c r="E184" s="14" t="e">
        <f t="shared" si="15"/>
        <v>#DIV/0!</v>
      </c>
      <c r="F184" s="3" t="e">
        <f t="shared" si="17"/>
        <v>#DIV/0!</v>
      </c>
      <c r="G184" s="4" t="e">
        <f t="shared" si="16"/>
        <v>#DIV/0!</v>
      </c>
    </row>
    <row r="185" spans="1:7" x14ac:dyDescent="0.25">
      <c r="A185">
        <f t="shared" si="14"/>
        <v>179</v>
      </c>
      <c r="B185" t="s">
        <v>20</v>
      </c>
      <c r="C185" s="2">
        <v>46327</v>
      </c>
      <c r="E185" s="14" t="e">
        <f t="shared" si="15"/>
        <v>#DIV/0!</v>
      </c>
      <c r="F185" s="3" t="e">
        <f t="shared" si="17"/>
        <v>#DIV/0!</v>
      </c>
      <c r="G185" s="4" t="e">
        <f t="shared" si="16"/>
        <v>#DIV/0!</v>
      </c>
    </row>
    <row r="186" spans="1:7" x14ac:dyDescent="0.25">
      <c r="A186">
        <f t="shared" si="14"/>
        <v>180</v>
      </c>
      <c r="B186" t="s">
        <v>21</v>
      </c>
      <c r="C186" s="2">
        <v>46357</v>
      </c>
      <c r="E186" s="14" t="e">
        <f t="shared" si="15"/>
        <v>#DIV/0!</v>
      </c>
      <c r="F186" s="3" t="e">
        <f t="shared" si="17"/>
        <v>#DIV/0!</v>
      </c>
      <c r="G186" s="4" t="e">
        <f t="shared" si="16"/>
        <v>#DIV/0!</v>
      </c>
    </row>
    <row r="187" spans="1:7" x14ac:dyDescent="0.25">
      <c r="A187">
        <f t="shared" si="14"/>
        <v>181</v>
      </c>
      <c r="B187" t="s">
        <v>11</v>
      </c>
      <c r="C187" s="2">
        <v>46388</v>
      </c>
      <c r="E187" s="14" t="e">
        <f t="shared" si="15"/>
        <v>#DIV/0!</v>
      </c>
      <c r="F187" s="3" t="e">
        <f t="shared" si="17"/>
        <v>#DIV/0!</v>
      </c>
      <c r="G187" s="4" t="e">
        <f t="shared" si="16"/>
        <v>#DIV/0!</v>
      </c>
    </row>
    <row r="188" spans="1:7" x14ac:dyDescent="0.25">
      <c r="A188">
        <f t="shared" si="14"/>
        <v>182</v>
      </c>
      <c r="B188" t="s">
        <v>22</v>
      </c>
      <c r="C188" s="2">
        <v>46419</v>
      </c>
      <c r="E188" s="14" t="e">
        <f t="shared" si="15"/>
        <v>#DIV/0!</v>
      </c>
      <c r="F188" s="3" t="e">
        <f t="shared" si="17"/>
        <v>#DIV/0!</v>
      </c>
      <c r="G188" s="4" t="e">
        <f t="shared" si="16"/>
        <v>#DIV/0!</v>
      </c>
    </row>
    <row r="189" spans="1:7" x14ac:dyDescent="0.25">
      <c r="A189">
        <f t="shared" si="14"/>
        <v>183</v>
      </c>
      <c r="B189" t="s">
        <v>12</v>
      </c>
      <c r="C189" s="2">
        <v>46447</v>
      </c>
      <c r="E189" s="14" t="e">
        <f t="shared" si="15"/>
        <v>#DIV/0!</v>
      </c>
      <c r="F189" s="3" t="e">
        <f t="shared" si="17"/>
        <v>#DIV/0!</v>
      </c>
      <c r="G189" s="4" t="e">
        <f t="shared" si="16"/>
        <v>#DIV/0!</v>
      </c>
    </row>
    <row r="190" spans="1:7" x14ac:dyDescent="0.25">
      <c r="A190">
        <f t="shared" si="14"/>
        <v>184</v>
      </c>
      <c r="B190" t="s">
        <v>13</v>
      </c>
      <c r="C190" s="2">
        <v>46478</v>
      </c>
      <c r="E190" s="14" t="e">
        <f t="shared" si="15"/>
        <v>#DIV/0!</v>
      </c>
      <c r="F190" s="3" t="e">
        <f t="shared" si="17"/>
        <v>#DIV/0!</v>
      </c>
      <c r="G190" s="4" t="e">
        <f t="shared" si="16"/>
        <v>#DIV/0!</v>
      </c>
    </row>
    <row r="191" spans="1:7" x14ac:dyDescent="0.25">
      <c r="A191">
        <f t="shared" si="14"/>
        <v>185</v>
      </c>
      <c r="B191" t="s">
        <v>14</v>
      </c>
      <c r="C191" s="2">
        <v>46508</v>
      </c>
      <c r="E191" s="14" t="e">
        <f t="shared" si="15"/>
        <v>#DIV/0!</v>
      </c>
      <c r="F191" s="3" t="e">
        <f t="shared" si="17"/>
        <v>#DIV/0!</v>
      </c>
      <c r="G191" s="4" t="e">
        <f t="shared" si="16"/>
        <v>#DIV/0!</v>
      </c>
    </row>
    <row r="192" spans="1:7" x14ac:dyDescent="0.25">
      <c r="A192">
        <f t="shared" si="14"/>
        <v>186</v>
      </c>
      <c r="B192" t="s">
        <v>15</v>
      </c>
      <c r="C192" s="2">
        <v>46539</v>
      </c>
      <c r="E192" s="14" t="e">
        <f t="shared" si="15"/>
        <v>#DIV/0!</v>
      </c>
      <c r="F192" s="3" t="e">
        <f t="shared" si="17"/>
        <v>#DIV/0!</v>
      </c>
      <c r="G192" s="4" t="e">
        <f t="shared" si="16"/>
        <v>#DIV/0!</v>
      </c>
    </row>
    <row r="193" spans="1:7" x14ac:dyDescent="0.25">
      <c r="A193">
        <f t="shared" si="14"/>
        <v>187</v>
      </c>
      <c r="B193" t="s">
        <v>16</v>
      </c>
      <c r="C193" s="2">
        <v>46569</v>
      </c>
      <c r="E193" s="14" t="e">
        <f t="shared" si="15"/>
        <v>#DIV/0!</v>
      </c>
      <c r="F193" s="3" t="e">
        <f t="shared" si="17"/>
        <v>#DIV/0!</v>
      </c>
      <c r="G193" s="4" t="e">
        <f t="shared" si="16"/>
        <v>#DIV/0!</v>
      </c>
    </row>
    <row r="194" spans="1:7" x14ac:dyDescent="0.25">
      <c r="A194">
        <f t="shared" si="14"/>
        <v>188</v>
      </c>
      <c r="B194" t="s">
        <v>17</v>
      </c>
      <c r="C194" s="2">
        <v>46600</v>
      </c>
      <c r="E194" s="14" t="e">
        <f t="shared" si="15"/>
        <v>#DIV/0!</v>
      </c>
      <c r="F194" s="3" t="e">
        <f t="shared" si="17"/>
        <v>#DIV/0!</v>
      </c>
      <c r="G194" s="4" t="e">
        <f t="shared" si="16"/>
        <v>#DIV/0!</v>
      </c>
    </row>
    <row r="195" spans="1:7" x14ac:dyDescent="0.25">
      <c r="A195">
        <f t="shared" si="14"/>
        <v>189</v>
      </c>
      <c r="B195" t="s">
        <v>18</v>
      </c>
      <c r="C195" s="2">
        <v>46631</v>
      </c>
      <c r="E195" s="14" t="e">
        <f t="shared" si="15"/>
        <v>#DIV/0!</v>
      </c>
      <c r="F195" s="3" t="e">
        <f t="shared" si="17"/>
        <v>#DIV/0!</v>
      </c>
      <c r="G195" s="4" t="e">
        <f t="shared" si="16"/>
        <v>#DIV/0!</v>
      </c>
    </row>
    <row r="196" spans="1:7" x14ac:dyDescent="0.25">
      <c r="A196">
        <f t="shared" si="14"/>
        <v>190</v>
      </c>
      <c r="B196" t="s">
        <v>19</v>
      </c>
      <c r="C196" s="2">
        <v>46661</v>
      </c>
      <c r="E196" s="14" t="e">
        <f t="shared" si="15"/>
        <v>#DIV/0!</v>
      </c>
      <c r="F196" s="3" t="e">
        <f t="shared" si="17"/>
        <v>#DIV/0!</v>
      </c>
      <c r="G196" s="4" t="e">
        <f t="shared" si="16"/>
        <v>#DIV/0!</v>
      </c>
    </row>
    <row r="197" spans="1:7" x14ac:dyDescent="0.25">
      <c r="A197">
        <f t="shared" si="14"/>
        <v>191</v>
      </c>
      <c r="B197" t="s">
        <v>20</v>
      </c>
      <c r="C197" s="2">
        <v>46692</v>
      </c>
      <c r="E197" s="14" t="e">
        <f t="shared" si="15"/>
        <v>#DIV/0!</v>
      </c>
      <c r="F197" s="3" t="e">
        <f t="shared" si="17"/>
        <v>#DIV/0!</v>
      </c>
      <c r="G197" s="4" t="e">
        <f t="shared" si="16"/>
        <v>#DIV/0!</v>
      </c>
    </row>
    <row r="198" spans="1:7" x14ac:dyDescent="0.25">
      <c r="A198">
        <f t="shared" si="14"/>
        <v>192</v>
      </c>
      <c r="B198" t="s">
        <v>21</v>
      </c>
      <c r="C198" s="2">
        <v>46722</v>
      </c>
      <c r="E198" s="14" t="e">
        <f t="shared" si="15"/>
        <v>#DIV/0!</v>
      </c>
      <c r="F198" s="3" t="e">
        <f t="shared" si="17"/>
        <v>#DIV/0!</v>
      </c>
      <c r="G198" s="4" t="e">
        <f t="shared" si="16"/>
        <v>#DIV/0!</v>
      </c>
    </row>
    <row r="199" spans="1:7" x14ac:dyDescent="0.25">
      <c r="A199">
        <f t="shared" si="14"/>
        <v>193</v>
      </c>
      <c r="B199" t="s">
        <v>11</v>
      </c>
      <c r="C199" s="2">
        <v>46753</v>
      </c>
      <c r="E199" s="14" t="e">
        <f t="shared" si="15"/>
        <v>#DIV/0!</v>
      </c>
      <c r="F199" s="3" t="e">
        <f t="shared" si="17"/>
        <v>#DIV/0!</v>
      </c>
      <c r="G199" s="4" t="e">
        <f t="shared" si="16"/>
        <v>#DIV/0!</v>
      </c>
    </row>
    <row r="200" spans="1:7" x14ac:dyDescent="0.25">
      <c r="A200">
        <f t="shared" si="14"/>
        <v>194</v>
      </c>
      <c r="B200" t="s">
        <v>22</v>
      </c>
      <c r="C200" s="2">
        <v>46784</v>
      </c>
      <c r="E200" s="14" t="e">
        <f t="shared" si="15"/>
        <v>#DIV/0!</v>
      </c>
      <c r="F200" s="3" t="e">
        <f t="shared" si="17"/>
        <v>#DIV/0!</v>
      </c>
      <c r="G200" s="4" t="e">
        <f t="shared" si="16"/>
        <v>#DIV/0!</v>
      </c>
    </row>
    <row r="201" spans="1:7" x14ac:dyDescent="0.25">
      <c r="A201">
        <f t="shared" ref="A201:A234" si="18">+A200+1</f>
        <v>195</v>
      </c>
      <c r="B201" t="s">
        <v>12</v>
      </c>
      <c r="C201" s="2">
        <v>46813</v>
      </c>
      <c r="E201" s="14" t="e">
        <f t="shared" ref="E201:E234" si="19">+D201/D200-1</f>
        <v>#DIV/0!</v>
      </c>
      <c r="F201" s="3" t="e">
        <f t="shared" si="17"/>
        <v>#DIV/0!</v>
      </c>
      <c r="G201" s="4" t="e">
        <f t="shared" si="16"/>
        <v>#DIV/0!</v>
      </c>
    </row>
    <row r="202" spans="1:7" x14ac:dyDescent="0.25">
      <c r="A202">
        <f t="shared" si="18"/>
        <v>196</v>
      </c>
      <c r="B202" t="s">
        <v>13</v>
      </c>
      <c r="C202" s="2">
        <v>46844</v>
      </c>
      <c r="E202" s="14" t="e">
        <f t="shared" si="19"/>
        <v>#DIV/0!</v>
      </c>
      <c r="F202" s="3" t="e">
        <f t="shared" si="17"/>
        <v>#DIV/0!</v>
      </c>
      <c r="G202" s="4" t="e">
        <f t="shared" si="16"/>
        <v>#DIV/0!</v>
      </c>
    </row>
    <row r="203" spans="1:7" x14ac:dyDescent="0.25">
      <c r="A203">
        <f t="shared" si="18"/>
        <v>197</v>
      </c>
      <c r="B203" t="s">
        <v>14</v>
      </c>
      <c r="C203" s="2">
        <v>46874</v>
      </c>
      <c r="E203" s="14" t="e">
        <f t="shared" si="19"/>
        <v>#DIV/0!</v>
      </c>
      <c r="F203" s="3" t="e">
        <f t="shared" si="17"/>
        <v>#DIV/0!</v>
      </c>
      <c r="G203" s="4" t="e">
        <f t="shared" si="16"/>
        <v>#DIV/0!</v>
      </c>
    </row>
    <row r="204" spans="1:7" x14ac:dyDescent="0.25">
      <c r="A204">
        <f t="shared" si="18"/>
        <v>198</v>
      </c>
      <c r="B204" t="s">
        <v>15</v>
      </c>
      <c r="C204" s="2">
        <v>46905</v>
      </c>
      <c r="E204" s="14" t="e">
        <f t="shared" si="19"/>
        <v>#DIV/0!</v>
      </c>
      <c r="F204" s="3" t="e">
        <f t="shared" si="17"/>
        <v>#DIV/0!</v>
      </c>
      <c r="G204" s="4" t="e">
        <f t="shared" si="16"/>
        <v>#DIV/0!</v>
      </c>
    </row>
    <row r="205" spans="1:7" x14ac:dyDescent="0.25">
      <c r="A205">
        <f t="shared" si="18"/>
        <v>199</v>
      </c>
      <c r="B205" t="s">
        <v>16</v>
      </c>
      <c r="C205" s="2">
        <v>46935</v>
      </c>
      <c r="E205" s="14" t="e">
        <f t="shared" si="19"/>
        <v>#DIV/0!</v>
      </c>
      <c r="F205" s="3" t="e">
        <f t="shared" si="17"/>
        <v>#DIV/0!</v>
      </c>
      <c r="G205" s="4" t="e">
        <f t="shared" si="16"/>
        <v>#DIV/0!</v>
      </c>
    </row>
    <row r="206" spans="1:7" x14ac:dyDescent="0.25">
      <c r="A206">
        <f t="shared" si="18"/>
        <v>200</v>
      </c>
      <c r="B206" t="s">
        <v>17</v>
      </c>
      <c r="C206" s="2">
        <v>46966</v>
      </c>
      <c r="E206" s="14" t="e">
        <f t="shared" si="19"/>
        <v>#DIV/0!</v>
      </c>
      <c r="F206" s="3" t="e">
        <f t="shared" si="17"/>
        <v>#DIV/0!</v>
      </c>
      <c r="G206" s="4" t="e">
        <f t="shared" ref="G206:G234" si="20">+AVERAGE(D200:D206)</f>
        <v>#DIV/0!</v>
      </c>
    </row>
    <row r="207" spans="1:7" x14ac:dyDescent="0.25">
      <c r="A207">
        <f t="shared" si="18"/>
        <v>201</v>
      </c>
      <c r="B207" t="s">
        <v>18</v>
      </c>
      <c r="C207" s="2">
        <v>46997</v>
      </c>
      <c r="E207" s="14" t="e">
        <f t="shared" si="19"/>
        <v>#DIV/0!</v>
      </c>
      <c r="F207" s="3" t="e">
        <f t="shared" si="17"/>
        <v>#DIV/0!</v>
      </c>
      <c r="G207" s="4" t="e">
        <f t="shared" si="20"/>
        <v>#DIV/0!</v>
      </c>
    </row>
    <row r="208" spans="1:7" x14ac:dyDescent="0.25">
      <c r="A208">
        <f t="shared" si="18"/>
        <v>202</v>
      </c>
      <c r="B208" t="s">
        <v>19</v>
      </c>
      <c r="C208" s="2">
        <v>47027</v>
      </c>
      <c r="E208" s="14" t="e">
        <f t="shared" si="19"/>
        <v>#DIV/0!</v>
      </c>
      <c r="F208" s="3" t="e">
        <f t="shared" si="17"/>
        <v>#DIV/0!</v>
      </c>
      <c r="G208" s="4" t="e">
        <f t="shared" si="20"/>
        <v>#DIV/0!</v>
      </c>
    </row>
    <row r="209" spans="1:7" x14ac:dyDescent="0.25">
      <c r="A209">
        <f t="shared" si="18"/>
        <v>203</v>
      </c>
      <c r="B209" t="s">
        <v>20</v>
      </c>
      <c r="C209" s="2">
        <v>47058</v>
      </c>
      <c r="E209" s="14" t="e">
        <f t="shared" si="19"/>
        <v>#DIV/0!</v>
      </c>
      <c r="F209" s="3" t="e">
        <f t="shared" si="17"/>
        <v>#DIV/0!</v>
      </c>
      <c r="G209" s="4" t="e">
        <f t="shared" si="20"/>
        <v>#DIV/0!</v>
      </c>
    </row>
    <row r="210" spans="1:7" x14ac:dyDescent="0.25">
      <c r="A210">
        <f t="shared" si="18"/>
        <v>204</v>
      </c>
      <c r="B210" t="s">
        <v>21</v>
      </c>
      <c r="C210" s="2">
        <v>47088</v>
      </c>
      <c r="E210" s="14" t="e">
        <f t="shared" si="19"/>
        <v>#DIV/0!</v>
      </c>
      <c r="F210" s="3" t="e">
        <f t="shared" si="17"/>
        <v>#DIV/0!</v>
      </c>
      <c r="G210" s="4" t="e">
        <f t="shared" si="20"/>
        <v>#DIV/0!</v>
      </c>
    </row>
    <row r="211" spans="1:7" x14ac:dyDescent="0.25">
      <c r="A211">
        <f t="shared" si="18"/>
        <v>205</v>
      </c>
      <c r="B211" t="s">
        <v>11</v>
      </c>
      <c r="C211" s="2">
        <v>47119</v>
      </c>
      <c r="E211" s="14" t="e">
        <f t="shared" si="19"/>
        <v>#DIV/0!</v>
      </c>
      <c r="F211" s="3" t="e">
        <f t="shared" ref="F211:F234" si="21">+D211/D199-1</f>
        <v>#DIV/0!</v>
      </c>
      <c r="G211" s="4" t="e">
        <f t="shared" si="20"/>
        <v>#DIV/0!</v>
      </c>
    </row>
    <row r="212" spans="1:7" x14ac:dyDescent="0.25">
      <c r="A212">
        <f t="shared" si="18"/>
        <v>206</v>
      </c>
      <c r="B212" t="s">
        <v>22</v>
      </c>
      <c r="C212" s="2">
        <v>47150</v>
      </c>
      <c r="E212" s="14" t="e">
        <f t="shared" si="19"/>
        <v>#DIV/0!</v>
      </c>
      <c r="F212" s="3" t="e">
        <f t="shared" si="21"/>
        <v>#DIV/0!</v>
      </c>
      <c r="G212" s="4" t="e">
        <f t="shared" si="20"/>
        <v>#DIV/0!</v>
      </c>
    </row>
    <row r="213" spans="1:7" x14ac:dyDescent="0.25">
      <c r="A213">
        <f t="shared" si="18"/>
        <v>207</v>
      </c>
      <c r="B213" t="s">
        <v>12</v>
      </c>
      <c r="C213" s="2">
        <v>47178</v>
      </c>
      <c r="E213" s="14" t="e">
        <f t="shared" si="19"/>
        <v>#DIV/0!</v>
      </c>
      <c r="F213" s="3" t="e">
        <f t="shared" si="21"/>
        <v>#DIV/0!</v>
      </c>
      <c r="G213" s="4" t="e">
        <f t="shared" si="20"/>
        <v>#DIV/0!</v>
      </c>
    </row>
    <row r="214" spans="1:7" x14ac:dyDescent="0.25">
      <c r="A214">
        <f t="shared" si="18"/>
        <v>208</v>
      </c>
      <c r="B214" t="s">
        <v>13</v>
      </c>
      <c r="C214" s="2">
        <v>47209</v>
      </c>
      <c r="E214" s="14" t="e">
        <f t="shared" si="19"/>
        <v>#DIV/0!</v>
      </c>
      <c r="F214" s="3" t="e">
        <f t="shared" si="21"/>
        <v>#DIV/0!</v>
      </c>
      <c r="G214" s="4" t="e">
        <f t="shared" si="20"/>
        <v>#DIV/0!</v>
      </c>
    </row>
    <row r="215" spans="1:7" x14ac:dyDescent="0.25">
      <c r="A215">
        <f t="shared" si="18"/>
        <v>209</v>
      </c>
      <c r="B215" t="s">
        <v>14</v>
      </c>
      <c r="C215" s="2">
        <v>47239</v>
      </c>
      <c r="E215" s="14" t="e">
        <f t="shared" si="19"/>
        <v>#DIV/0!</v>
      </c>
      <c r="F215" s="3" t="e">
        <f t="shared" si="21"/>
        <v>#DIV/0!</v>
      </c>
      <c r="G215" s="4" t="e">
        <f t="shared" si="20"/>
        <v>#DIV/0!</v>
      </c>
    </row>
    <row r="216" spans="1:7" x14ac:dyDescent="0.25">
      <c r="A216">
        <f t="shared" si="18"/>
        <v>210</v>
      </c>
      <c r="B216" t="s">
        <v>15</v>
      </c>
      <c r="C216" s="2">
        <v>47270</v>
      </c>
      <c r="E216" s="14" t="e">
        <f t="shared" si="19"/>
        <v>#DIV/0!</v>
      </c>
      <c r="F216" s="3" t="e">
        <f t="shared" si="21"/>
        <v>#DIV/0!</v>
      </c>
      <c r="G216" s="4" t="e">
        <f t="shared" si="20"/>
        <v>#DIV/0!</v>
      </c>
    </row>
    <row r="217" spans="1:7" x14ac:dyDescent="0.25">
      <c r="A217">
        <f t="shared" si="18"/>
        <v>211</v>
      </c>
      <c r="B217" t="s">
        <v>16</v>
      </c>
      <c r="C217" s="2">
        <v>47300</v>
      </c>
      <c r="E217" s="14" t="e">
        <f t="shared" si="19"/>
        <v>#DIV/0!</v>
      </c>
      <c r="F217" s="3" t="e">
        <f t="shared" si="21"/>
        <v>#DIV/0!</v>
      </c>
      <c r="G217" s="4" t="e">
        <f t="shared" si="20"/>
        <v>#DIV/0!</v>
      </c>
    </row>
    <row r="218" spans="1:7" x14ac:dyDescent="0.25">
      <c r="A218">
        <f t="shared" si="18"/>
        <v>212</v>
      </c>
      <c r="B218" t="s">
        <v>17</v>
      </c>
      <c r="C218" s="2">
        <v>47331</v>
      </c>
      <c r="E218" s="14" t="e">
        <f t="shared" si="19"/>
        <v>#DIV/0!</v>
      </c>
      <c r="F218" s="3" t="e">
        <f t="shared" si="21"/>
        <v>#DIV/0!</v>
      </c>
      <c r="G218" s="4" t="e">
        <f t="shared" si="20"/>
        <v>#DIV/0!</v>
      </c>
    </row>
    <row r="219" spans="1:7" x14ac:dyDescent="0.25">
      <c r="A219">
        <f t="shared" si="18"/>
        <v>213</v>
      </c>
      <c r="B219" t="s">
        <v>18</v>
      </c>
      <c r="C219" s="2">
        <v>47362</v>
      </c>
      <c r="E219" s="14" t="e">
        <f t="shared" si="19"/>
        <v>#DIV/0!</v>
      </c>
      <c r="F219" s="3" t="e">
        <f t="shared" si="21"/>
        <v>#DIV/0!</v>
      </c>
      <c r="G219" s="4" t="e">
        <f t="shared" si="20"/>
        <v>#DIV/0!</v>
      </c>
    </row>
    <row r="220" spans="1:7" x14ac:dyDescent="0.25">
      <c r="A220">
        <f t="shared" si="18"/>
        <v>214</v>
      </c>
      <c r="B220" t="s">
        <v>19</v>
      </c>
      <c r="C220" s="2">
        <v>47392</v>
      </c>
      <c r="E220" s="14" t="e">
        <f t="shared" si="19"/>
        <v>#DIV/0!</v>
      </c>
      <c r="F220" s="3" t="e">
        <f t="shared" si="21"/>
        <v>#DIV/0!</v>
      </c>
      <c r="G220" s="4" t="e">
        <f t="shared" si="20"/>
        <v>#DIV/0!</v>
      </c>
    </row>
    <row r="221" spans="1:7" x14ac:dyDescent="0.25">
      <c r="A221">
        <f t="shared" si="18"/>
        <v>215</v>
      </c>
      <c r="B221" t="s">
        <v>20</v>
      </c>
      <c r="C221" s="2">
        <v>47423</v>
      </c>
      <c r="E221" s="14" t="e">
        <f t="shared" si="19"/>
        <v>#DIV/0!</v>
      </c>
      <c r="F221" s="3" t="e">
        <f t="shared" si="21"/>
        <v>#DIV/0!</v>
      </c>
      <c r="G221" s="4" t="e">
        <f t="shared" si="20"/>
        <v>#DIV/0!</v>
      </c>
    </row>
    <row r="222" spans="1:7" x14ac:dyDescent="0.25">
      <c r="A222">
        <f t="shared" si="18"/>
        <v>216</v>
      </c>
      <c r="B222" t="s">
        <v>21</v>
      </c>
      <c r="C222" s="2">
        <v>47453</v>
      </c>
      <c r="E222" s="14" t="e">
        <f t="shared" si="19"/>
        <v>#DIV/0!</v>
      </c>
      <c r="F222" s="3" t="e">
        <f t="shared" si="21"/>
        <v>#DIV/0!</v>
      </c>
      <c r="G222" s="4" t="e">
        <f t="shared" si="20"/>
        <v>#DIV/0!</v>
      </c>
    </row>
    <row r="223" spans="1:7" x14ac:dyDescent="0.25">
      <c r="A223">
        <f t="shared" si="18"/>
        <v>217</v>
      </c>
      <c r="B223" t="s">
        <v>11</v>
      </c>
      <c r="C223" s="2">
        <v>47484</v>
      </c>
      <c r="E223" s="14" t="e">
        <f t="shared" si="19"/>
        <v>#DIV/0!</v>
      </c>
      <c r="F223" s="3" t="e">
        <f t="shared" si="21"/>
        <v>#DIV/0!</v>
      </c>
      <c r="G223" s="4" t="e">
        <f t="shared" si="20"/>
        <v>#DIV/0!</v>
      </c>
    </row>
    <row r="224" spans="1:7" x14ac:dyDescent="0.25">
      <c r="A224">
        <f t="shared" si="18"/>
        <v>218</v>
      </c>
      <c r="B224" t="s">
        <v>22</v>
      </c>
      <c r="C224" s="2">
        <v>47515</v>
      </c>
      <c r="E224" s="14" t="e">
        <f t="shared" si="19"/>
        <v>#DIV/0!</v>
      </c>
      <c r="F224" s="3" t="e">
        <f t="shared" si="21"/>
        <v>#DIV/0!</v>
      </c>
      <c r="G224" s="4" t="e">
        <f t="shared" si="20"/>
        <v>#DIV/0!</v>
      </c>
    </row>
    <row r="225" spans="1:7" x14ac:dyDescent="0.25">
      <c r="A225">
        <f t="shared" si="18"/>
        <v>219</v>
      </c>
      <c r="B225" t="s">
        <v>12</v>
      </c>
      <c r="C225" s="2">
        <v>47543</v>
      </c>
      <c r="E225" s="14" t="e">
        <f t="shared" si="19"/>
        <v>#DIV/0!</v>
      </c>
      <c r="F225" s="3" t="e">
        <f t="shared" si="21"/>
        <v>#DIV/0!</v>
      </c>
      <c r="G225" s="4" t="e">
        <f t="shared" si="20"/>
        <v>#DIV/0!</v>
      </c>
    </row>
    <row r="226" spans="1:7" x14ac:dyDescent="0.25">
      <c r="A226">
        <f t="shared" si="18"/>
        <v>220</v>
      </c>
      <c r="B226" t="s">
        <v>13</v>
      </c>
      <c r="C226" s="2">
        <v>47574</v>
      </c>
      <c r="E226" s="14" t="e">
        <f t="shared" si="19"/>
        <v>#DIV/0!</v>
      </c>
      <c r="F226" s="3" t="e">
        <f t="shared" si="21"/>
        <v>#DIV/0!</v>
      </c>
      <c r="G226" s="4" t="e">
        <f t="shared" si="20"/>
        <v>#DIV/0!</v>
      </c>
    </row>
    <row r="227" spans="1:7" x14ac:dyDescent="0.25">
      <c r="A227">
        <f t="shared" si="18"/>
        <v>221</v>
      </c>
      <c r="B227" t="s">
        <v>14</v>
      </c>
      <c r="C227" s="2">
        <v>47604</v>
      </c>
      <c r="E227" s="14" t="e">
        <f t="shared" si="19"/>
        <v>#DIV/0!</v>
      </c>
      <c r="F227" s="3" t="e">
        <f t="shared" si="21"/>
        <v>#DIV/0!</v>
      </c>
      <c r="G227" s="4" t="e">
        <f t="shared" si="20"/>
        <v>#DIV/0!</v>
      </c>
    </row>
    <row r="228" spans="1:7" x14ac:dyDescent="0.25">
      <c r="A228">
        <f t="shared" si="18"/>
        <v>222</v>
      </c>
      <c r="B228" t="s">
        <v>15</v>
      </c>
      <c r="C228" s="2">
        <v>47635</v>
      </c>
      <c r="E228" s="14" t="e">
        <f t="shared" si="19"/>
        <v>#DIV/0!</v>
      </c>
      <c r="F228" s="3" t="e">
        <f t="shared" si="21"/>
        <v>#DIV/0!</v>
      </c>
      <c r="G228" s="4" t="e">
        <f t="shared" si="20"/>
        <v>#DIV/0!</v>
      </c>
    </row>
    <row r="229" spans="1:7" x14ac:dyDescent="0.25">
      <c r="A229">
        <f t="shared" si="18"/>
        <v>223</v>
      </c>
      <c r="B229" t="s">
        <v>16</v>
      </c>
      <c r="C229" s="2">
        <v>47665</v>
      </c>
      <c r="E229" s="14" t="e">
        <f t="shared" si="19"/>
        <v>#DIV/0!</v>
      </c>
      <c r="F229" s="3" t="e">
        <f t="shared" si="21"/>
        <v>#DIV/0!</v>
      </c>
      <c r="G229" s="4" t="e">
        <f t="shared" si="20"/>
        <v>#DIV/0!</v>
      </c>
    </row>
    <row r="230" spans="1:7" x14ac:dyDescent="0.25">
      <c r="A230">
        <f t="shared" si="18"/>
        <v>224</v>
      </c>
      <c r="B230" t="s">
        <v>17</v>
      </c>
      <c r="C230" s="2">
        <v>47696</v>
      </c>
      <c r="E230" s="14" t="e">
        <f t="shared" si="19"/>
        <v>#DIV/0!</v>
      </c>
      <c r="F230" s="3" t="e">
        <f t="shared" si="21"/>
        <v>#DIV/0!</v>
      </c>
      <c r="G230" s="4" t="e">
        <f t="shared" si="20"/>
        <v>#DIV/0!</v>
      </c>
    </row>
    <row r="231" spans="1:7" x14ac:dyDescent="0.25">
      <c r="A231">
        <f t="shared" si="18"/>
        <v>225</v>
      </c>
      <c r="B231" t="s">
        <v>18</v>
      </c>
      <c r="C231" s="2">
        <v>47727</v>
      </c>
      <c r="E231" s="14" t="e">
        <f t="shared" si="19"/>
        <v>#DIV/0!</v>
      </c>
      <c r="F231" s="3" t="e">
        <f t="shared" si="21"/>
        <v>#DIV/0!</v>
      </c>
      <c r="G231" s="4" t="e">
        <f t="shared" si="20"/>
        <v>#DIV/0!</v>
      </c>
    </row>
    <row r="232" spans="1:7" x14ac:dyDescent="0.25">
      <c r="A232">
        <f t="shared" si="18"/>
        <v>226</v>
      </c>
      <c r="B232" t="s">
        <v>19</v>
      </c>
      <c r="C232" s="2">
        <v>47757</v>
      </c>
      <c r="E232" s="14" t="e">
        <f t="shared" si="19"/>
        <v>#DIV/0!</v>
      </c>
      <c r="F232" s="3" t="e">
        <f t="shared" si="21"/>
        <v>#DIV/0!</v>
      </c>
      <c r="G232" s="4" t="e">
        <f t="shared" si="20"/>
        <v>#DIV/0!</v>
      </c>
    </row>
    <row r="233" spans="1:7" x14ac:dyDescent="0.25">
      <c r="A233">
        <f t="shared" si="18"/>
        <v>227</v>
      </c>
      <c r="B233" t="s">
        <v>20</v>
      </c>
      <c r="C233" s="2">
        <v>47788</v>
      </c>
      <c r="E233" s="14" t="e">
        <f t="shared" si="19"/>
        <v>#DIV/0!</v>
      </c>
      <c r="F233" s="3" t="e">
        <f t="shared" si="21"/>
        <v>#DIV/0!</v>
      </c>
      <c r="G233" s="4" t="e">
        <f t="shared" si="20"/>
        <v>#DIV/0!</v>
      </c>
    </row>
    <row r="234" spans="1:7" x14ac:dyDescent="0.25">
      <c r="A234">
        <f t="shared" si="18"/>
        <v>228</v>
      </c>
      <c r="B234" t="s">
        <v>21</v>
      </c>
      <c r="C234" s="2">
        <v>47818</v>
      </c>
      <c r="E234" s="14" t="e">
        <f t="shared" si="19"/>
        <v>#DIV/0!</v>
      </c>
      <c r="F234" s="3" t="e">
        <f t="shared" si="21"/>
        <v>#DIV/0!</v>
      </c>
      <c r="G234" s="4" t="e">
        <f t="shared" si="20"/>
        <v>#DIV/0!</v>
      </c>
    </row>
    <row r="295" spans="7:7" x14ac:dyDescent="0.25">
      <c r="G295" s="4"/>
    </row>
  </sheetData>
  <autoFilter ref="B6:F306"/>
  <mergeCells count="1">
    <mergeCell ref="I70:O71"/>
  </mergeCells>
  <phoneticPr fontId="26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2</vt:i4>
      </vt:variant>
    </vt:vector>
  </HeadingPairs>
  <TitlesOfParts>
    <vt:vector size="16" baseType="lpstr">
      <vt:lpstr>Carátula</vt:lpstr>
      <vt:lpstr>Parámetros y resultados</vt:lpstr>
      <vt:lpstr>Apertura CFCD y CFLD</vt:lpstr>
      <vt:lpstr>Resumen</vt:lpstr>
      <vt:lpstr>Resumen ($)</vt:lpstr>
      <vt:lpstr>Tipo de Cambio Observado</vt:lpstr>
      <vt:lpstr>Salario Nominal</vt:lpstr>
      <vt:lpstr>IPC</vt:lpstr>
      <vt:lpstr>IPP-Industria</vt:lpstr>
      <vt:lpstr>IPP-Minería</vt:lpstr>
      <vt:lpstr>Paridad Diesel</vt:lpstr>
      <vt:lpstr>BNE Regional</vt:lpstr>
      <vt:lpstr>Precio Diesel Region 13 Mensual</vt:lpstr>
      <vt:lpstr>Precio Diesel mensual regiones</vt:lpstr>
      <vt:lpstr>Resumen!Área_de_impresión</vt:lpstr>
      <vt:lpstr>'Resumen ($)'!Área_de_impresión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Synex - MEC</dc:creator>
  <cp:lastModifiedBy>Juan Pablo</cp:lastModifiedBy>
  <dcterms:created xsi:type="dcterms:W3CDTF">2015-11-25T18:33:46Z</dcterms:created>
  <dcterms:modified xsi:type="dcterms:W3CDTF">2025-11-15T13:58:48Z</dcterms:modified>
</cp:coreProperties>
</file>